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8" activeTab="12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  <sheet name="год" sheetId="13" r:id="rId13"/>
  </sheets>
  <externalReferences>
    <externalReference r:id="rId14"/>
  </externalReferences>
  <definedNames>
    <definedName name="god">[1]Титульный!$F$9</definedName>
    <definedName name="region_name">[1]Титульный!$F$7</definedName>
    <definedName name="station">[1]Титульный!$F$18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3" l="1"/>
  <c r="G30" i="13" l="1"/>
  <c r="I30" i="13"/>
  <c r="H30" i="13"/>
  <c r="J8" i="13"/>
  <c r="D7" i="13"/>
  <c r="F1" i="13"/>
  <c r="E1" i="13"/>
  <c r="D1" i="13"/>
  <c r="H37" i="12"/>
  <c r="I37" i="12"/>
  <c r="J37" i="12"/>
  <c r="G37" i="12"/>
  <c r="H28" i="12"/>
  <c r="I28" i="12"/>
  <c r="J28" i="12"/>
  <c r="G28" i="12"/>
  <c r="J51" i="12"/>
  <c r="J54" i="12" s="1"/>
  <c r="I51" i="12"/>
  <c r="I54" i="12" s="1"/>
  <c r="H51" i="12"/>
  <c r="H54" i="12" s="1"/>
  <c r="G51" i="12"/>
  <c r="G54" i="12" s="1"/>
  <c r="J38" i="12"/>
  <c r="J41" i="12" s="1"/>
  <c r="I38" i="12"/>
  <c r="I41" i="12" s="1"/>
  <c r="H38" i="12"/>
  <c r="H41" i="12" s="1"/>
  <c r="G38" i="12"/>
  <c r="G41" i="12" s="1"/>
  <c r="J30" i="12"/>
  <c r="I30" i="12"/>
  <c r="H30" i="12"/>
  <c r="G30" i="12"/>
  <c r="J16" i="12"/>
  <c r="I16" i="12"/>
  <c r="H16" i="12"/>
  <c r="G16" i="12"/>
  <c r="J8" i="12"/>
  <c r="D7" i="12"/>
  <c r="F1" i="12"/>
  <c r="E1" i="12"/>
  <c r="D1" i="12"/>
  <c r="H37" i="11"/>
  <c r="I37" i="11"/>
  <c r="J37" i="11"/>
  <c r="G37" i="11"/>
  <c r="H28" i="11"/>
  <c r="I28" i="11"/>
  <c r="J28" i="11"/>
  <c r="G28" i="11"/>
  <c r="H54" i="11"/>
  <c r="G54" i="11"/>
  <c r="J51" i="11"/>
  <c r="J54" i="11" s="1"/>
  <c r="I51" i="11"/>
  <c r="I54" i="11" s="1"/>
  <c r="H51" i="11"/>
  <c r="G51" i="11"/>
  <c r="J38" i="11"/>
  <c r="J41" i="11" s="1"/>
  <c r="I38" i="11"/>
  <c r="I41" i="11" s="1"/>
  <c r="H38" i="11"/>
  <c r="H41" i="11" s="1"/>
  <c r="G38" i="11"/>
  <c r="G41" i="11" s="1"/>
  <c r="J30" i="11"/>
  <c r="I30" i="11"/>
  <c r="H30" i="11"/>
  <c r="G30" i="11"/>
  <c r="J16" i="11"/>
  <c r="I16" i="11"/>
  <c r="H16" i="11"/>
  <c r="G16" i="11"/>
  <c r="J8" i="11"/>
  <c r="D7" i="11"/>
  <c r="F1" i="11"/>
  <c r="E1" i="11"/>
  <c r="D1" i="11"/>
  <c r="H37" i="10"/>
  <c r="I37" i="10"/>
  <c r="J37" i="10"/>
  <c r="G37" i="10"/>
  <c r="H28" i="10"/>
  <c r="I28" i="10"/>
  <c r="J28" i="10"/>
  <c r="G28" i="10"/>
  <c r="I54" i="10"/>
  <c r="H54" i="10"/>
  <c r="J51" i="10"/>
  <c r="J54" i="10" s="1"/>
  <c r="I51" i="10"/>
  <c r="H51" i="10"/>
  <c r="G51" i="10"/>
  <c r="G54" i="10" s="1"/>
  <c r="J38" i="10"/>
  <c r="J41" i="10" s="1"/>
  <c r="I38" i="10"/>
  <c r="I41" i="10" s="1"/>
  <c r="H38" i="10"/>
  <c r="H41" i="10" s="1"/>
  <c r="G38" i="10"/>
  <c r="G41" i="10" s="1"/>
  <c r="J30" i="10"/>
  <c r="I30" i="10"/>
  <c r="H30" i="10"/>
  <c r="G30" i="10"/>
  <c r="J16" i="10"/>
  <c r="I16" i="10"/>
  <c r="H16" i="10"/>
  <c r="G16" i="10"/>
  <c r="J8" i="10"/>
  <c r="D7" i="10"/>
  <c r="F1" i="10"/>
  <c r="E1" i="10"/>
  <c r="D1" i="10"/>
  <c r="H37" i="9"/>
  <c r="I37" i="9"/>
  <c r="J37" i="9"/>
  <c r="G37" i="9"/>
  <c r="H28" i="9"/>
  <c r="I28" i="9"/>
  <c r="J28" i="9"/>
  <c r="G28" i="9"/>
  <c r="J51" i="9"/>
  <c r="J54" i="9" s="1"/>
  <c r="I51" i="9"/>
  <c r="I54" i="9" s="1"/>
  <c r="H51" i="9"/>
  <c r="H54" i="9" s="1"/>
  <c r="G51" i="9"/>
  <c r="G54" i="9" s="1"/>
  <c r="J38" i="9"/>
  <c r="J41" i="9" s="1"/>
  <c r="I38" i="9"/>
  <c r="I41" i="9" s="1"/>
  <c r="H38" i="9"/>
  <c r="H41" i="9" s="1"/>
  <c r="G38" i="9"/>
  <c r="G41" i="9" s="1"/>
  <c r="J30" i="9"/>
  <c r="I30" i="9"/>
  <c r="H30" i="9"/>
  <c r="G30" i="9"/>
  <c r="J16" i="9"/>
  <c r="I16" i="9"/>
  <c r="H16" i="9"/>
  <c r="G16" i="9"/>
  <c r="J8" i="9"/>
  <c r="D7" i="9"/>
  <c r="F1" i="9"/>
  <c r="E1" i="9"/>
  <c r="D1" i="9"/>
  <c r="H37" i="8"/>
  <c r="I37" i="8"/>
  <c r="J37" i="8"/>
  <c r="G37" i="8"/>
  <c r="H28" i="8"/>
  <c r="I28" i="8"/>
  <c r="J28" i="8"/>
  <c r="G28" i="8"/>
  <c r="I54" i="8"/>
  <c r="H54" i="8"/>
  <c r="J51" i="8"/>
  <c r="J54" i="8" s="1"/>
  <c r="I51" i="8"/>
  <c r="H51" i="8"/>
  <c r="G51" i="8"/>
  <c r="G54" i="8" s="1"/>
  <c r="J41" i="8"/>
  <c r="J38" i="8"/>
  <c r="I38" i="8"/>
  <c r="I41" i="8" s="1"/>
  <c r="H38" i="8"/>
  <c r="H41" i="8" s="1"/>
  <c r="G38" i="8"/>
  <c r="G41" i="8" s="1"/>
  <c r="J30" i="8"/>
  <c r="I30" i="8"/>
  <c r="H30" i="8"/>
  <c r="G30" i="8"/>
  <c r="J16" i="8"/>
  <c r="I16" i="8"/>
  <c r="H16" i="8"/>
  <c r="G16" i="8"/>
  <c r="J8" i="8"/>
  <c r="D7" i="8"/>
  <c r="F1" i="8"/>
  <c r="E1" i="8"/>
  <c r="D1" i="8"/>
  <c r="J51" i="7"/>
  <c r="J54" i="7" s="1"/>
  <c r="I51" i="7"/>
  <c r="I54" i="7" s="1"/>
  <c r="H51" i="7"/>
  <c r="H54" i="7" s="1"/>
  <c r="G51" i="7"/>
  <c r="G54" i="7" s="1"/>
  <c r="J38" i="7"/>
  <c r="J41" i="7" s="1"/>
  <c r="I38" i="7"/>
  <c r="I41" i="7" s="1"/>
  <c r="H38" i="7"/>
  <c r="H41" i="7" s="1"/>
  <c r="G38" i="7"/>
  <c r="G41" i="7" s="1"/>
  <c r="J16" i="7"/>
  <c r="I16" i="7"/>
  <c r="H16" i="7"/>
  <c r="G16" i="7"/>
  <c r="J8" i="7"/>
  <c r="D7" i="7"/>
  <c r="F1" i="7"/>
  <c r="E1" i="7"/>
  <c r="D1" i="7"/>
  <c r="J54" i="6"/>
  <c r="H54" i="6"/>
  <c r="J51" i="6"/>
  <c r="I51" i="6"/>
  <c r="I54" i="6" s="1"/>
  <c r="H51" i="6"/>
  <c r="G51" i="6"/>
  <c r="G54" i="6" s="1"/>
  <c r="J38" i="6"/>
  <c r="J41" i="6" s="1"/>
  <c r="I38" i="6"/>
  <c r="I41" i="6" s="1"/>
  <c r="H38" i="6"/>
  <c r="H41" i="6" s="1"/>
  <c r="G38" i="6"/>
  <c r="G41" i="6" s="1"/>
  <c r="J16" i="6"/>
  <c r="I16" i="6"/>
  <c r="H16" i="6"/>
  <c r="G16" i="6"/>
  <c r="J8" i="6"/>
  <c r="D7" i="6"/>
  <c r="F1" i="6"/>
  <c r="E1" i="6"/>
  <c r="D1" i="6"/>
  <c r="J51" i="5"/>
  <c r="J54" i="5" s="1"/>
  <c r="I51" i="5"/>
  <c r="I54" i="5" s="1"/>
  <c r="H51" i="5"/>
  <c r="H54" i="5" s="1"/>
  <c r="G51" i="5"/>
  <c r="G54" i="5" s="1"/>
  <c r="J38" i="5"/>
  <c r="J41" i="5" s="1"/>
  <c r="I38" i="5"/>
  <c r="I41" i="5" s="1"/>
  <c r="H38" i="5"/>
  <c r="H41" i="5" s="1"/>
  <c r="G38" i="5"/>
  <c r="G41" i="5" s="1"/>
  <c r="J16" i="5"/>
  <c r="I16" i="5"/>
  <c r="H16" i="5"/>
  <c r="G16" i="5"/>
  <c r="J8" i="5"/>
  <c r="D7" i="5"/>
  <c r="F1" i="5"/>
  <c r="E1" i="5"/>
  <c r="D1" i="5"/>
  <c r="H37" i="4"/>
  <c r="J37" i="4"/>
  <c r="G37" i="4"/>
  <c r="H28" i="4"/>
  <c r="J28" i="4"/>
  <c r="G28" i="4"/>
  <c r="J51" i="4"/>
  <c r="J54" i="4" s="1"/>
  <c r="I51" i="4"/>
  <c r="I54" i="4" s="1"/>
  <c r="H51" i="4"/>
  <c r="H54" i="4" s="1"/>
  <c r="G51" i="4"/>
  <c r="G54" i="4" s="1"/>
  <c r="J38" i="4"/>
  <c r="J41" i="4" s="1"/>
  <c r="I38" i="4"/>
  <c r="I41" i="4" s="1"/>
  <c r="H38" i="4"/>
  <c r="H41" i="4" s="1"/>
  <c r="G38" i="4"/>
  <c r="G41" i="4" s="1"/>
  <c r="J30" i="4"/>
  <c r="I30" i="4"/>
  <c r="H30" i="4"/>
  <c r="G30" i="4"/>
  <c r="J16" i="4"/>
  <c r="I16" i="4"/>
  <c r="H16" i="4"/>
  <c r="G16" i="4"/>
  <c r="J8" i="4"/>
  <c r="D7" i="4"/>
  <c r="F1" i="4"/>
  <c r="E1" i="4"/>
  <c r="D1" i="4"/>
  <c r="H37" i="3"/>
  <c r="I37" i="3"/>
  <c r="J37" i="3"/>
  <c r="G37" i="3"/>
  <c r="H28" i="3"/>
  <c r="I28" i="3"/>
  <c r="J28" i="3"/>
  <c r="G28" i="3"/>
  <c r="I54" i="3"/>
  <c r="H54" i="3"/>
  <c r="G54" i="3"/>
  <c r="J51" i="3"/>
  <c r="J54" i="3" s="1"/>
  <c r="I51" i="3"/>
  <c r="H51" i="3"/>
  <c r="G51" i="3"/>
  <c r="J38" i="3"/>
  <c r="J41" i="3" s="1"/>
  <c r="I38" i="3"/>
  <c r="I41" i="3" s="1"/>
  <c r="H38" i="3"/>
  <c r="H41" i="3" s="1"/>
  <c r="G38" i="3"/>
  <c r="G41" i="3" s="1"/>
  <c r="J30" i="3"/>
  <c r="I30" i="3"/>
  <c r="H30" i="3"/>
  <c r="G30" i="3"/>
  <c r="J16" i="3"/>
  <c r="I16" i="3"/>
  <c r="H16" i="3"/>
  <c r="G16" i="3"/>
  <c r="J8" i="3"/>
  <c r="D7" i="3"/>
  <c r="F1" i="3"/>
  <c r="E1" i="3"/>
  <c r="D1" i="3"/>
  <c r="H37" i="2"/>
  <c r="I37" i="2"/>
  <c r="J37" i="2"/>
  <c r="G37" i="2"/>
  <c r="H28" i="2"/>
  <c r="I28" i="2"/>
  <c r="J28" i="2"/>
  <c r="G28" i="2"/>
  <c r="J51" i="2"/>
  <c r="J54" i="2" s="1"/>
  <c r="I51" i="2"/>
  <c r="I54" i="2" s="1"/>
  <c r="H51" i="2"/>
  <c r="H54" i="2" s="1"/>
  <c r="G51" i="2"/>
  <c r="G54" i="2" s="1"/>
  <c r="J38" i="2"/>
  <c r="J41" i="2" s="1"/>
  <c r="I38" i="2"/>
  <c r="I41" i="2" s="1"/>
  <c r="H38" i="2"/>
  <c r="H41" i="2" s="1"/>
  <c r="G38" i="2"/>
  <c r="G41" i="2" s="1"/>
  <c r="J30" i="2"/>
  <c r="I30" i="2"/>
  <c r="H30" i="2"/>
  <c r="G30" i="2"/>
  <c r="J16" i="2"/>
  <c r="I16" i="2"/>
  <c r="H16" i="2"/>
  <c r="G16" i="2"/>
  <c r="J8" i="2"/>
  <c r="D7" i="2"/>
  <c r="F1" i="2"/>
  <c r="E1" i="2"/>
  <c r="D1" i="2"/>
  <c r="G37" i="1"/>
  <c r="H37" i="1"/>
  <c r="I37" i="1"/>
  <c r="J37" i="1"/>
  <c r="H28" i="1"/>
  <c r="I28" i="1"/>
  <c r="J28" i="1"/>
  <c r="G28" i="1"/>
  <c r="H54" i="1"/>
  <c r="G54" i="1"/>
  <c r="J51" i="1"/>
  <c r="J54" i="1" s="1"/>
  <c r="I51" i="1"/>
  <c r="I54" i="1" s="1"/>
  <c r="H51" i="1"/>
  <c r="G51" i="1"/>
  <c r="J38" i="1"/>
  <c r="J41" i="1" s="1"/>
  <c r="I38" i="1"/>
  <c r="I41" i="1" s="1"/>
  <c r="H38" i="1"/>
  <c r="H41" i="1" s="1"/>
  <c r="G38" i="1"/>
  <c r="G41" i="1" s="1"/>
  <c r="J30" i="1"/>
  <c r="I30" i="1"/>
  <c r="H30" i="1"/>
  <c r="G30" i="1"/>
  <c r="J16" i="1"/>
  <c r="I16" i="1"/>
  <c r="H16" i="1"/>
  <c r="G16" i="1"/>
  <c r="J8" i="1"/>
  <c r="D7" i="1"/>
  <c r="F1" i="1"/>
  <c r="E1" i="1"/>
  <c r="D1" i="1"/>
</calcChain>
</file>

<file path=xl/sharedStrings.xml><?xml version="1.0" encoding="utf-8"?>
<sst xmlns="http://schemas.openxmlformats.org/spreadsheetml/2006/main" count="2340" uniqueCount="190">
  <si>
    <t>Январь</t>
  </si>
  <si>
    <t>№ п/п</t>
  </si>
  <si>
    <t xml:space="preserve">Показатели </t>
  </si>
  <si>
    <t>Единицы измерения</t>
  </si>
  <si>
    <t>1</t>
  </si>
  <si>
    <t>Установленная мощность</t>
  </si>
  <si>
    <t>МВт</t>
  </si>
  <si>
    <t>2</t>
  </si>
  <si>
    <t>Располагаемая мощность</t>
  </si>
  <si>
    <t>3</t>
  </si>
  <si>
    <t>Рабочая мощность</t>
  </si>
  <si>
    <t>4</t>
  </si>
  <si>
    <t xml:space="preserve">Собственное потребление мощности </t>
  </si>
  <si>
    <t>4.1</t>
  </si>
  <si>
    <t>в т.ч.собственные потребители (для электростанций розничного рынка)</t>
  </si>
  <si>
    <t>5</t>
  </si>
  <si>
    <t>Сальдо - переток мощности, в т.ч.</t>
  </si>
  <si>
    <t>5.1</t>
  </si>
  <si>
    <t>- на ОРЭМ в т.ч.</t>
  </si>
  <si>
    <t>5.1.1</t>
  </si>
  <si>
    <t>- по регулируемым договорам</t>
  </si>
  <si>
    <t>5.2</t>
  </si>
  <si>
    <t>- на розничный рынок</t>
  </si>
  <si>
    <t>5.3</t>
  </si>
  <si>
    <t>- на экспорт (приграничная торговля)</t>
  </si>
  <si>
    <t>6.а</t>
  </si>
  <si>
    <r>
      <t>Минимальная возможная выработка электроэнергии</t>
    </r>
    <r>
      <rPr>
        <vertAlign val="superscript"/>
        <sz val="9"/>
        <rFont val="Tahoma"/>
        <family val="2"/>
        <charset val="204"/>
      </rPr>
      <t>1</t>
    </r>
  </si>
  <si>
    <t>млн.кВтч</t>
  </si>
  <si>
    <t>6</t>
  </si>
  <si>
    <t>Выработка электроэнергии. Всего</t>
  </si>
  <si>
    <t>6.б</t>
  </si>
  <si>
    <r>
      <t>Максимальная возможная выработка электроэнергии</t>
    </r>
    <r>
      <rPr>
        <vertAlign val="superscript"/>
        <sz val="9"/>
        <rFont val="Tahoma"/>
        <family val="2"/>
        <charset val="204"/>
      </rPr>
      <t>2</t>
    </r>
  </si>
  <si>
    <t>6.1</t>
  </si>
  <si>
    <t>по теплофикационному циклу (для ГРЭС и ТЭЦ)</t>
  </si>
  <si>
    <t>6.2</t>
  </si>
  <si>
    <t>по конденсационному циклу (для ГРЭС и ТЭЦ)</t>
  </si>
  <si>
    <t>7</t>
  </si>
  <si>
    <t>Расход электроэнергии на собственные нужды. Всего</t>
  </si>
  <si>
    <t>7.1</t>
  </si>
  <si>
    <t>- на производство электроэнергии</t>
  </si>
  <si>
    <t>7.1.1</t>
  </si>
  <si>
    <t>-- то же в % к выработке электроэнергии</t>
  </si>
  <si>
    <t>%</t>
  </si>
  <si>
    <t>7.2</t>
  </si>
  <si>
    <t>- на производство теплоэнергии</t>
  </si>
  <si>
    <t>7.2.1</t>
  </si>
  <si>
    <t>-- то же в кВтч/Гкал</t>
  </si>
  <si>
    <t>кВтч/Гкал</t>
  </si>
  <si>
    <t>8</t>
  </si>
  <si>
    <t>Отпуск электроэнергии с шин электростанции</t>
  </si>
  <si>
    <t>8.1</t>
  </si>
  <si>
    <t>8.2</t>
  </si>
  <si>
    <t>9</t>
  </si>
  <si>
    <t>Расход электроэнергии на :</t>
  </si>
  <si>
    <t>9.1</t>
  </si>
  <si>
    <t>- хозяйственные нужды</t>
  </si>
  <si>
    <t>9.2</t>
  </si>
  <si>
    <t>- потери в пристанционной электросети</t>
  </si>
  <si>
    <t>9.2.1</t>
  </si>
  <si>
    <t>-- то же в % к отпуску с шин</t>
  </si>
  <si>
    <t>10</t>
  </si>
  <si>
    <t>Электропотребление всего  (строка 7+строка 9+строка 10.1)</t>
  </si>
  <si>
    <t>10.1</t>
  </si>
  <si>
    <t>10.2</t>
  </si>
  <si>
    <t>Кроме того покупка электроэнергии на розничном рынке для производственных и хозяйственных нужд)</t>
  </si>
  <si>
    <t>11</t>
  </si>
  <si>
    <t>Отпуск электроэнергии в сеть (сальдо-переток), в т.ч.</t>
  </si>
  <si>
    <t>11.1</t>
  </si>
  <si>
    <t>11.1.1</t>
  </si>
  <si>
    <t>11.2</t>
  </si>
  <si>
    <t>11.3</t>
  </si>
  <si>
    <t>12</t>
  </si>
  <si>
    <t xml:space="preserve">Покупка электроэнергии </t>
  </si>
  <si>
    <t>12.1</t>
  </si>
  <si>
    <t>- на ОРЭМ</t>
  </si>
  <si>
    <t>12.2</t>
  </si>
  <si>
    <t>- на розничном рынке</t>
  </si>
  <si>
    <t>13</t>
  </si>
  <si>
    <t xml:space="preserve">Производство теплоэнергии </t>
  </si>
  <si>
    <t>тыс.Гкал</t>
  </si>
  <si>
    <t>14</t>
  </si>
  <si>
    <t>Расход теплоэнергии на собственные (производственные) нужды (без учета расходов на производство прочей продукции)</t>
  </si>
  <si>
    <t>15</t>
  </si>
  <si>
    <t>Отпуск теплоэнергии с коллекторов (п.13 -  п.14)</t>
  </si>
  <si>
    <t>15.1</t>
  </si>
  <si>
    <t>в том числе по регулируемым ценам</t>
  </si>
  <si>
    <t>16</t>
  </si>
  <si>
    <t>Расход теплоэнергии на хозяйственные нужды (без учета расходов на производство прочей продукции)</t>
  </si>
  <si>
    <t>17</t>
  </si>
  <si>
    <t>Полезный отпуск теплоэнергии (п.15 - п.16)</t>
  </si>
  <si>
    <t>17.1</t>
  </si>
  <si>
    <t>17.2</t>
  </si>
  <si>
    <t>Установленная тепловая мощность</t>
  </si>
  <si>
    <t>Гкал/час</t>
  </si>
  <si>
    <t>СПРАВОЧНО:</t>
  </si>
  <si>
    <t>18</t>
  </si>
  <si>
    <t>Потребность в топливе</t>
  </si>
  <si>
    <t>18.1</t>
  </si>
  <si>
    <t>- условное топливо</t>
  </si>
  <si>
    <t>тыс. т.у.т</t>
  </si>
  <si>
    <t>18.2</t>
  </si>
  <si>
    <t>- натуральное топливо</t>
  </si>
  <si>
    <t>18.2.1</t>
  </si>
  <si>
    <t>-- уголь</t>
  </si>
  <si>
    <t>тыс.т.</t>
  </si>
  <si>
    <t>18.2.2</t>
  </si>
  <si>
    <t>-- мазут</t>
  </si>
  <si>
    <t>18.2.3</t>
  </si>
  <si>
    <t>-- газ</t>
  </si>
  <si>
    <t>млн. куб.м</t>
  </si>
  <si>
    <t>18.2.4</t>
  </si>
  <si>
    <t>19</t>
  </si>
  <si>
    <t>Удельный расход условного топлива на отпущенный кВтч</t>
  </si>
  <si>
    <t>г/кВтч</t>
  </si>
  <si>
    <t>19.1</t>
  </si>
  <si>
    <t>по теплофикационному циклу</t>
  </si>
  <si>
    <t>19.2</t>
  </si>
  <si>
    <t>по конденсационному циклу</t>
  </si>
  <si>
    <t>20</t>
  </si>
  <si>
    <t>Удельный расход условного топлива на отпущенную Гкал</t>
  </si>
  <si>
    <t>кг/Гкал</t>
  </si>
  <si>
    <t xml:space="preserve">Руководитель организации                                                       </t>
  </si>
  <si>
    <t>В.В. Клюшников</t>
  </si>
  <si>
    <t>План Январь 2023</t>
  </si>
  <si>
    <t>План Январь 2024</t>
  </si>
  <si>
    <t>Факт Январь 2023</t>
  </si>
  <si>
    <t>План Январь 2025</t>
  </si>
  <si>
    <t xml:space="preserve">Баланс электрической энергии и мощности в 2025 году </t>
  </si>
  <si>
    <t>Февраль</t>
  </si>
  <si>
    <t>План Февраль 2023</t>
  </si>
  <si>
    <t>План Февраль 2024</t>
  </si>
  <si>
    <t>Факт Февраль 2023</t>
  </si>
  <si>
    <t>План Февраль 2025</t>
  </si>
  <si>
    <t>Март</t>
  </si>
  <si>
    <t>План Март 2023</t>
  </si>
  <si>
    <t>План Март 2024</t>
  </si>
  <si>
    <t>Факт Март 2023</t>
  </si>
  <si>
    <t>План Март 2025</t>
  </si>
  <si>
    <t>Апрель</t>
  </si>
  <si>
    <t>План Апрель 2023</t>
  </si>
  <si>
    <t>План Апрель 2024</t>
  </si>
  <si>
    <t>Факт Апрель 2023</t>
  </si>
  <si>
    <t>План Апрель 2025</t>
  </si>
  <si>
    <t>Май</t>
  </si>
  <si>
    <t>План Май 2023</t>
  </si>
  <si>
    <t>План Май 2024</t>
  </si>
  <si>
    <t>Факт Май 2023</t>
  </si>
  <si>
    <t>План Май 2025</t>
  </si>
  <si>
    <t>Июнь</t>
  </si>
  <si>
    <t>План Июнь 2023</t>
  </si>
  <si>
    <t>План Июнь 2024</t>
  </si>
  <si>
    <t>Факт Июнь 2023</t>
  </si>
  <si>
    <t>План Июнь 2025</t>
  </si>
  <si>
    <t>Июль</t>
  </si>
  <si>
    <t>План Июль 2023</t>
  </si>
  <si>
    <t>План Июль 2024</t>
  </si>
  <si>
    <t>Факт Июль 2023</t>
  </si>
  <si>
    <t>План Июль 2025</t>
  </si>
  <si>
    <t>Август</t>
  </si>
  <si>
    <t>План Август 2023</t>
  </si>
  <si>
    <t>План Август 2024</t>
  </si>
  <si>
    <t>Факт Август 2023</t>
  </si>
  <si>
    <t>План Август 2025</t>
  </si>
  <si>
    <t>Сентябрь</t>
  </si>
  <si>
    <t>План Сентябрь 2023</t>
  </si>
  <si>
    <t>План Сентябрь 2024</t>
  </si>
  <si>
    <t>Факт Сентябрь 2023</t>
  </si>
  <si>
    <t>План Сентябрь 2025</t>
  </si>
  <si>
    <t>Октябрь</t>
  </si>
  <si>
    <t>План Октябрь 2023</t>
  </si>
  <si>
    <t>План Октябрь 2024</t>
  </si>
  <si>
    <t>Факт Октябрь 2023</t>
  </si>
  <si>
    <t>План Октябрь 2025</t>
  </si>
  <si>
    <t>Ноябрь</t>
  </si>
  <si>
    <t>План Ноябрь 2023</t>
  </si>
  <si>
    <t>План Ноябрь 2024</t>
  </si>
  <si>
    <t>Факт Ноябрь 2023</t>
  </si>
  <si>
    <t>План Ноябрь 2025</t>
  </si>
  <si>
    <t>Декабрь</t>
  </si>
  <si>
    <t>План Декабрь 2023</t>
  </si>
  <si>
    <t>План Декабрь 2024</t>
  </si>
  <si>
    <t>Факт Декабрь 2023</t>
  </si>
  <si>
    <t>План Декабрь 2025</t>
  </si>
  <si>
    <t>Год</t>
  </si>
  <si>
    <t>тыс. т.у.т.</t>
  </si>
  <si>
    <t>млн. куб.м.</t>
  </si>
  <si>
    <t>План Год 2023</t>
  </si>
  <si>
    <t>План Год 2024</t>
  </si>
  <si>
    <t>Факт Год 2023</t>
  </si>
  <si>
    <t>План Год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</si>
</sst>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9"/>
      <name val="Tahoma"/>
      <family val="2"/>
      <charset val="204"/>
    </font>
    <font>
      <sz val="9"/>
      <name val="Tahoma"/>
      <family val="2"/>
      <charset val="204"/>
    </font>
    <font>
      <b/>
      <sz val="9"/>
      <color indexed="48"/>
      <name val="Tahoma"/>
      <family val="2"/>
      <charset val="204"/>
    </font>
    <font>
      <b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23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55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55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ck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2" fillId="2" borderId="0" xfId="1" applyFont="1" applyFill="1" applyProtection="1">
      <protection locked="0"/>
    </xf>
    <xf numFmtId="0" fontId="2" fillId="0" borderId="0" xfId="1" applyFont="1" applyProtection="1"/>
    <xf numFmtId="0" fontId="2" fillId="0" borderId="0" xfId="1" applyNumberFormat="1" applyFont="1" applyProtection="1"/>
    <xf numFmtId="49" fontId="2" fillId="0" borderId="0" xfId="1" applyNumberFormat="1" applyFont="1" applyProtection="1"/>
    <xf numFmtId="0" fontId="3" fillId="0" borderId="0" xfId="1" applyFont="1" applyProtection="1"/>
    <xf numFmtId="0" fontId="4" fillId="0" borderId="0" xfId="1" applyFont="1" applyBorder="1" applyAlignment="1" applyProtection="1">
      <alignment horizontal="center" vertical="center" wrapText="1"/>
    </xf>
    <xf numFmtId="0" fontId="3" fillId="0" borderId="0" xfId="1" applyFont="1" applyBorder="1" applyProtection="1"/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Protection="1"/>
    <xf numFmtId="0" fontId="6" fillId="0" borderId="1" xfId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right"/>
    </xf>
    <xf numFmtId="0" fontId="6" fillId="0" borderId="0" xfId="1" applyFont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 wrapText="1"/>
    </xf>
    <xf numFmtId="0" fontId="6" fillId="0" borderId="0" xfId="1" applyFont="1" applyFill="1" applyProtection="1"/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4" fontId="3" fillId="3" borderId="3" xfId="2" applyNumberFormat="1" applyFont="1" applyFill="1" applyBorder="1" applyAlignment="1" applyProtection="1">
      <alignment vertical="center"/>
      <protection locked="0"/>
    </xf>
    <xf numFmtId="4" fontId="3" fillId="3" borderId="2" xfId="2" applyNumberFormat="1" applyFont="1" applyFill="1" applyBorder="1" applyAlignment="1" applyProtection="1">
      <alignment vertical="center"/>
      <protection locked="0"/>
    </xf>
    <xf numFmtId="4" fontId="3" fillId="3" borderId="4" xfId="2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 indent="1"/>
    </xf>
    <xf numFmtId="4" fontId="3" fillId="4" borderId="2" xfId="2" applyNumberFormat="1" applyFont="1" applyFill="1" applyBorder="1" applyAlignment="1" applyProtection="1">
      <alignment vertical="center"/>
    </xf>
    <xf numFmtId="49" fontId="0" fillId="0" borderId="2" xfId="0" applyNumberForma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 indent="2"/>
    </xf>
    <xf numFmtId="0" fontId="0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4" fontId="3" fillId="0" borderId="2" xfId="2" applyNumberFormat="1" applyFont="1" applyFill="1" applyBorder="1" applyAlignment="1" applyProtection="1">
      <alignment vertical="center"/>
    </xf>
    <xf numFmtId="4" fontId="3" fillId="2" borderId="2" xfId="2" applyNumberFormat="1" applyFont="1" applyFill="1" applyBorder="1" applyAlignment="1" applyProtection="1">
      <alignment vertical="center"/>
      <protection locked="0"/>
    </xf>
    <xf numFmtId="4" fontId="3" fillId="3" borderId="5" xfId="2" applyNumberFormat="1" applyFont="1" applyFill="1" applyBorder="1" applyAlignment="1" applyProtection="1">
      <alignment vertical="center"/>
      <protection locked="0"/>
    </xf>
    <xf numFmtId="49" fontId="0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 inden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left" vertical="center" wrapText="1" indent="1"/>
    </xf>
    <xf numFmtId="0" fontId="3" fillId="0" borderId="2" xfId="2" applyNumberFormat="1" applyFont="1" applyFill="1" applyBorder="1" applyAlignment="1" applyProtection="1">
      <alignment vertical="center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wrapText="1" indent="2"/>
    </xf>
    <xf numFmtId="49" fontId="3" fillId="3" borderId="2" xfId="0" applyNumberFormat="1" applyFont="1" applyFill="1" applyBorder="1" applyAlignment="1" applyProtection="1">
      <alignment horizontal="left" vertical="center" wrapText="1" indent="2"/>
      <protection locked="0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Fill="1" applyProtection="1"/>
    <xf numFmtId="0" fontId="6" fillId="0" borderId="0" xfId="1" applyFont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center" vertical="top" wrapText="1"/>
    </xf>
    <xf numFmtId="0" fontId="3" fillId="0" borderId="0" xfId="1" applyNumberFormat="1" applyFont="1" applyProtection="1"/>
    <xf numFmtId="49" fontId="3" fillId="0" borderId="0" xfId="1" applyNumberFormat="1" applyFont="1" applyProtection="1"/>
    <xf numFmtId="0" fontId="2" fillId="0" borderId="1" xfId="1" applyFont="1" applyBorder="1" applyAlignment="1" applyProtection="1">
      <alignment horizontal="center" vertical="center" wrapText="1"/>
    </xf>
    <xf numFmtId="0" fontId="9" fillId="0" borderId="0" xfId="1" applyFont="1" applyBorder="1" applyAlignment="1" applyProtection="1">
      <alignment horizontal="center" vertical="center" wrapText="1"/>
    </xf>
    <xf numFmtId="0" fontId="6" fillId="0" borderId="0" xfId="1" applyFont="1" applyFill="1" applyBorder="1" applyProtection="1"/>
    <xf numFmtId="0" fontId="6" fillId="0" borderId="0" xfId="1" applyFont="1" applyBorder="1" applyProtection="1"/>
    <xf numFmtId="0" fontId="5" fillId="0" borderId="1" xfId="1" applyFont="1" applyFill="1" applyBorder="1" applyAlignment="1" applyProtection="1">
      <alignment horizontal="left" vertical="center" wrapText="1" indent="1"/>
    </xf>
    <xf numFmtId="0" fontId="5" fillId="0" borderId="0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Alignment="1" applyProtection="1">
      <alignment horizontal="left" vertical="center"/>
    </xf>
    <xf numFmtId="49" fontId="6" fillId="3" borderId="0" xfId="1" applyNumberFormat="1" applyFont="1" applyFill="1" applyBorder="1" applyAlignment="1" applyProtection="1">
      <alignment vertical="center" wrapText="1"/>
      <protection locked="0"/>
    </xf>
    <xf numFmtId="49" fontId="6" fillId="3" borderId="6" xfId="1" applyNumberFormat="1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_FORM3.1" xfId="2"/>
    <cellStyle name="Обычный_Форма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531C5AC4-368D-445A-8589-B12A26D6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123825</xdr:rowOff>
    </xdr:to>
    <xdr:pic macro="[1]!modList00.FREEZE_PANES">
      <xdr:nvPicPr>
        <xdr:cNvPr id="3" name="FREEZE_PANES_G11" descr="Без имени-1">
          <a:extLst>
            <a:ext uri="{FF2B5EF4-FFF2-40B4-BE49-F238E27FC236}">
              <a16:creationId xmlns:a16="http://schemas.microsoft.com/office/drawing/2014/main" id="{89C3E70A-A137-4F80-8FA8-563EF560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B303DCFF-A32F-4BC1-99FE-4A826720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884A71EC-36DB-4687-AB79-9AB97C6A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63A4B7A3-36FF-4E24-A7D6-4BEB71BC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CF2E6300-E335-4915-9475-4F6AB044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3" name="FREEZE_PANES_G11" descr="Без имени-1">
          <a:extLst>
            <a:ext uri="{FF2B5EF4-FFF2-40B4-BE49-F238E27FC236}">
              <a16:creationId xmlns:a16="http://schemas.microsoft.com/office/drawing/2014/main" id="{531C5AC4-368D-445A-8589-B12A26D6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1C884197-D5B2-49A4-B7EF-8B88039C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F74EAB7B-396F-4914-B2D1-94C6978B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C31AFFDB-E361-44FB-AB3F-921A860E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E226256A-2C6F-49EA-8173-C7E32F7E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123825</xdr:rowOff>
    </xdr:to>
    <xdr:pic macro="[1]!modList00.FREEZE_PANES">
      <xdr:nvPicPr>
        <xdr:cNvPr id="3" name="FREEZE_PANES_G11" descr="Без имени-1">
          <a:extLst>
            <a:ext uri="{FF2B5EF4-FFF2-40B4-BE49-F238E27FC236}">
              <a16:creationId xmlns:a16="http://schemas.microsoft.com/office/drawing/2014/main" id="{28588E72-D086-47C8-BCCD-0D1122D7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96F2F6CC-1B6A-4D47-9178-E3917FD1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3</xdr:col>
      <xdr:colOff>133350</xdr:colOff>
      <xdr:row>5</xdr:row>
      <xdr:rowOff>171450</xdr:rowOff>
    </xdr:to>
    <xdr:pic macro="[1]!modList00.FREEZE_PANES">
      <xdr:nvPicPr>
        <xdr:cNvPr id="2" name="FREEZE_PANES_G11" descr="Без имени-1">
          <a:extLst>
            <a:ext uri="{FF2B5EF4-FFF2-40B4-BE49-F238E27FC236}">
              <a16:creationId xmlns:a16="http://schemas.microsoft.com/office/drawing/2014/main" id="{B00BBE31-8C43-4340-A4D4-5BFEBF48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4.2024.ORG(v1.0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Сравнение"/>
      <sheetName val="Комментарии"/>
      <sheetName val="Проверка"/>
      <sheetName val="AllSheetsInThisWorkbook"/>
      <sheetName val="TEHSHEET"/>
      <sheetName val="et_union"/>
      <sheetName val="modHTTP"/>
      <sheetName val="modReestr"/>
      <sheetName val="modfrmReestr"/>
      <sheetName val="modfrmRegion"/>
      <sheetName val="modfrmAuthorization"/>
      <sheetName val="modInstruction"/>
      <sheetName val="modUpdTemplMain"/>
      <sheetName val="modfrmCheckUpdates"/>
      <sheetName val="modClassifierValidate"/>
      <sheetName val="modHyp"/>
      <sheetName val="modProv"/>
      <sheetName val="modList00"/>
      <sheetName val="modList01"/>
      <sheetName val="modList22"/>
      <sheetName val="REESTR_STATION"/>
      <sheetName val="REESTR_GTP"/>
      <sheetName val="FORM4.2024.ORG(v1.0)"/>
    </sheetNames>
    <definedNames>
      <definedName name="modList00.FREEZE_PANES"/>
    </definedNames>
    <sheetDataSet>
      <sheetData sheetId="0"/>
      <sheetData sheetId="1"/>
      <sheetData sheetId="2">
        <row r="7">
          <cell r="F7" t="str">
            <v>Краснодарский край</v>
          </cell>
        </row>
        <row r="9">
          <cell r="F9">
            <v>2024</v>
          </cell>
        </row>
        <row r="18">
          <cell r="F18" t="str">
            <v>ЗАО "Тбислисский сахарный завод"</v>
          </cell>
        </row>
      </sheetData>
      <sheetData sheetId="3"/>
      <sheetData sheetId="4">
        <row r="11">
          <cell r="G11">
            <v>12</v>
          </cell>
        </row>
      </sheetData>
      <sheetData sheetId="5">
        <row r="11">
          <cell r="G11">
            <v>12</v>
          </cell>
        </row>
      </sheetData>
      <sheetData sheetId="6">
        <row r="11">
          <cell r="G11">
            <v>12</v>
          </cell>
        </row>
      </sheetData>
      <sheetData sheetId="7">
        <row r="11">
          <cell r="G11">
            <v>12</v>
          </cell>
        </row>
      </sheetData>
      <sheetData sheetId="8">
        <row r="11">
          <cell r="G11">
            <v>12</v>
          </cell>
        </row>
      </sheetData>
      <sheetData sheetId="9">
        <row r="11">
          <cell r="G11">
            <v>12</v>
          </cell>
        </row>
      </sheetData>
      <sheetData sheetId="10">
        <row r="11">
          <cell r="G11">
            <v>12</v>
          </cell>
        </row>
      </sheetData>
      <sheetData sheetId="11">
        <row r="11">
          <cell r="G11">
            <v>12</v>
          </cell>
        </row>
      </sheetData>
      <sheetData sheetId="12">
        <row r="11">
          <cell r="G11">
            <v>12</v>
          </cell>
        </row>
      </sheetData>
      <sheetData sheetId="13">
        <row r="11">
          <cell r="G11">
            <v>12</v>
          </cell>
        </row>
      </sheetData>
      <sheetData sheetId="14">
        <row r="11">
          <cell r="G11">
            <v>12</v>
          </cell>
        </row>
      </sheetData>
      <sheetData sheetId="15">
        <row r="11">
          <cell r="G11">
            <v>12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C5" workbookViewId="0">
      <pane xSplit="4" ySplit="6" topLeftCell="G53" activePane="bottomRight" state="frozen"/>
      <selection activeCell="C5" sqref="C5"/>
      <selection pane="topRight" activeCell="G5" sqref="G5"/>
      <selection pane="bottomLeft" activeCell="C11" sqref="C11"/>
      <selection pane="bottomRight" activeCell="H13" sqref="H13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40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0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Январь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(Январь)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123</v>
      </c>
      <c r="H9" s="14" t="s">
        <v>125</v>
      </c>
      <c r="I9" s="14" t="s">
        <v>124</v>
      </c>
      <c r="J9" s="14" t="s">
        <v>126</v>
      </c>
    </row>
    <row r="10" spans="1:10" s="15" customForma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0.31</v>
      </c>
      <c r="H13" s="22">
        <v>0.55000000000000004</v>
      </c>
      <c r="I13" s="23">
        <v>0.35</v>
      </c>
      <c r="J13" s="22">
        <v>0.54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0.3</v>
      </c>
      <c r="H14" s="22">
        <v>0.48</v>
      </c>
      <c r="I14" s="23">
        <v>0.34</v>
      </c>
      <c r="J14" s="22">
        <v>0.47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2"/>
      <c r="H15" s="22"/>
      <c r="I15" s="22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-1.0000000000000009E-2</v>
      </c>
      <c r="H16" s="26">
        <f>H14-H13</f>
        <v>-7.0000000000000062E-2</v>
      </c>
      <c r="I16" s="26">
        <f>I14-I13</f>
        <v>-9.9999999999999534E-3</v>
      </c>
      <c r="J16" s="26">
        <f>J14-J13</f>
        <v>-7.0000000000000062E-2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2"/>
      <c r="H17" s="22"/>
      <c r="I17" s="22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2"/>
      <c r="H18" s="22"/>
      <c r="I18" s="22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-0.01</v>
      </c>
      <c r="H19" s="22">
        <v>-7.0000000000000007E-2</v>
      </c>
      <c r="I19" s="23">
        <v>-0.01</v>
      </c>
      <c r="J19" s="22">
        <v>-7.0000000000000007E-2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2"/>
      <c r="H20" s="22"/>
      <c r="I20" s="22"/>
      <c r="J20" s="22"/>
    </row>
    <row r="21" spans="4:10" ht="24.75" customHeight="1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0.4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0.23</v>
      </c>
      <c r="H22" s="22">
        <v>0.41</v>
      </c>
      <c r="I22" s="23">
        <v>0.26</v>
      </c>
      <c r="J22" s="22">
        <v>0.4</v>
      </c>
    </row>
    <row r="23" spans="4:10" s="9" customFormat="1" ht="25.5" customHeight="1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8.6300000000000008</v>
      </c>
    </row>
    <row r="24" spans="4:10" s="9" customFormat="1" ht="22.5" x14ac:dyDescent="0.15">
      <c r="D24" s="34" t="s">
        <v>32</v>
      </c>
      <c r="E24" s="35" t="s">
        <v>33</v>
      </c>
      <c r="F24" s="30" t="s">
        <v>27</v>
      </c>
      <c r="G24" s="21">
        <v>8.6300000000000008</v>
      </c>
      <c r="H24" s="22">
        <v>8.6300000000000008</v>
      </c>
      <c r="I24" s="23">
        <v>8.6300000000000008</v>
      </c>
      <c r="J24" s="22">
        <v>8.6300000000000008</v>
      </c>
    </row>
    <row r="25" spans="4:10" s="9" customFormat="1" ht="22.5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ht="22.5" x14ac:dyDescent="0.15">
      <c r="D26" s="18" t="s">
        <v>36</v>
      </c>
      <c r="E26" s="19" t="s">
        <v>37</v>
      </c>
      <c r="F26" s="30" t="s">
        <v>27</v>
      </c>
      <c r="G26" s="21">
        <v>0.02</v>
      </c>
      <c r="H26" s="22">
        <v>0.03</v>
      </c>
      <c r="I26" s="23">
        <v>0.02</v>
      </c>
      <c r="J26" s="22">
        <v>0.03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</v>
      </c>
      <c r="H27" s="22">
        <v>0</v>
      </c>
      <c r="I27" s="23">
        <v>0</v>
      </c>
      <c r="J27" s="22">
        <v>0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</v>
      </c>
      <c r="H28" s="26">
        <f t="shared" ref="H28:J28" si="0">(H27/H22*100)</f>
        <v>0</v>
      </c>
      <c r="I28" s="26">
        <f t="shared" si="0"/>
        <v>0</v>
      </c>
      <c r="J28" s="26">
        <f t="shared" si="0"/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0.02</v>
      </c>
      <c r="H29" s="22">
        <v>0.03</v>
      </c>
      <c r="I29" s="23">
        <v>0.02</v>
      </c>
      <c r="J29" s="22">
        <v>0.03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3.2573289902280131</v>
      </c>
      <c r="H30" s="22">
        <f>H29/H49*1000</f>
        <v>4.3103448275862064</v>
      </c>
      <c r="I30" s="22">
        <f>I29/I49*1000</f>
        <v>3.7037037037037033</v>
      </c>
      <c r="J30" s="22">
        <f>J29/J49*1000</f>
        <v>4.1724617524339358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0.21</v>
      </c>
      <c r="H31" s="22">
        <v>0.38</v>
      </c>
      <c r="I31" s="23">
        <v>0.24</v>
      </c>
      <c r="J31" s="22">
        <v>0.37</v>
      </c>
    </row>
    <row r="32" spans="4:10" s="9" customFormat="1" ht="22.5" x14ac:dyDescent="0.15">
      <c r="D32" s="36" t="s">
        <v>50</v>
      </c>
      <c r="E32" s="25" t="s">
        <v>33</v>
      </c>
      <c r="F32" s="37" t="s">
        <v>27</v>
      </c>
      <c r="G32" s="21">
        <v>0.21</v>
      </c>
      <c r="H32" s="22">
        <v>0.38</v>
      </c>
      <c r="I32" s="23">
        <v>0.24</v>
      </c>
      <c r="J32" s="22">
        <v>0.37</v>
      </c>
    </row>
    <row r="33" spans="4:10" s="9" customFormat="1" ht="22.5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0.2</v>
      </c>
      <c r="H34" s="22">
        <v>0.33</v>
      </c>
      <c r="I34" s="23">
        <v>0.23</v>
      </c>
      <c r="J34" s="22">
        <v>0.32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0.2</v>
      </c>
      <c r="H35" s="22">
        <v>0.33</v>
      </c>
      <c r="I35" s="23">
        <v>0.23</v>
      </c>
      <c r="J35" s="22">
        <v>0.32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1">(H36/H31*100)</f>
        <v>0</v>
      </c>
      <c r="I37" s="26">
        <f t="shared" si="1"/>
        <v>0</v>
      </c>
      <c r="J37" s="26">
        <f t="shared" si="1"/>
        <v>0</v>
      </c>
    </row>
    <row r="38" spans="4:10" s="9" customFormat="1" ht="22.5" x14ac:dyDescent="0.15">
      <c r="D38" s="36" t="s">
        <v>60</v>
      </c>
      <c r="E38" s="24" t="s">
        <v>61</v>
      </c>
      <c r="F38" s="37" t="s">
        <v>27</v>
      </c>
      <c r="G38" s="22">
        <f>G26+G34+G39</f>
        <v>0.22</v>
      </c>
      <c r="H38" s="22">
        <f>H26+H34+H39</f>
        <v>0.36</v>
      </c>
      <c r="I38" s="22">
        <f>I26+I34+I39</f>
        <v>0.25</v>
      </c>
      <c r="J38" s="22">
        <f>J26+J34+J39</f>
        <v>0.35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33.7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ht="22.5" x14ac:dyDescent="0.15">
      <c r="D41" s="36" t="s">
        <v>65</v>
      </c>
      <c r="E41" s="24" t="s">
        <v>66</v>
      </c>
      <c r="F41" s="37" t="s">
        <v>27</v>
      </c>
      <c r="G41" s="26">
        <f>G38-G22</f>
        <v>-1.0000000000000009E-2</v>
      </c>
      <c r="H41" s="26">
        <f>H38-H22</f>
        <v>-4.9999999999999989E-2</v>
      </c>
      <c r="I41" s="26">
        <f>I38-I22</f>
        <v>-1.0000000000000009E-2</v>
      </c>
      <c r="J41" s="26">
        <f>J38-J22</f>
        <v>-5.0000000000000044E-2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-0.01</v>
      </c>
      <c r="H44" s="22">
        <v>-0.05</v>
      </c>
      <c r="I44" s="23">
        <v>-0.01</v>
      </c>
      <c r="J44" s="22">
        <v>-0.05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0.2</v>
      </c>
      <c r="H46" s="22">
        <v>0.24</v>
      </c>
      <c r="I46" s="23">
        <v>0.16</v>
      </c>
      <c r="J46" s="22">
        <v>0.24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0.2</v>
      </c>
      <c r="H48" s="22">
        <v>0.24</v>
      </c>
      <c r="I48" s="23">
        <v>0.16</v>
      </c>
      <c r="J48" s="22">
        <v>0.24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6.14</v>
      </c>
      <c r="H49" s="22">
        <v>6.96</v>
      </c>
      <c r="I49" s="23">
        <v>5.4</v>
      </c>
      <c r="J49" s="22">
        <v>7.19</v>
      </c>
    </row>
    <row r="50" spans="4:10" ht="33.75" x14ac:dyDescent="0.15">
      <c r="D50" s="36" t="s">
        <v>80</v>
      </c>
      <c r="E50" s="24" t="s">
        <v>81</v>
      </c>
      <c r="F50" s="38" t="s">
        <v>79</v>
      </c>
      <c r="G50" s="21">
        <v>0.12</v>
      </c>
      <c r="H50" s="22">
        <v>0</v>
      </c>
      <c r="I50" s="23">
        <v>0.1</v>
      </c>
      <c r="J50" s="22">
        <v>0.14000000000000001</v>
      </c>
    </row>
    <row r="51" spans="4:10" ht="22.5" x14ac:dyDescent="0.15">
      <c r="D51" s="36" t="s">
        <v>82</v>
      </c>
      <c r="E51" s="24" t="s">
        <v>83</v>
      </c>
      <c r="F51" s="38" t="s">
        <v>79</v>
      </c>
      <c r="G51" s="26">
        <f>G49-G50</f>
        <v>6.02</v>
      </c>
      <c r="H51" s="26">
        <f>H49-H50</f>
        <v>6.96</v>
      </c>
      <c r="I51" s="26">
        <f>I49-I50</f>
        <v>5.3000000000000007</v>
      </c>
      <c r="J51" s="26">
        <f>J49-J50</f>
        <v>7.0500000000000007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1.44</v>
      </c>
      <c r="H52" s="22">
        <v>1.44</v>
      </c>
      <c r="I52" s="23">
        <v>1.54</v>
      </c>
      <c r="J52" s="22">
        <v>1.63</v>
      </c>
    </row>
    <row r="53" spans="4:10" ht="33.7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0.53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6.02</v>
      </c>
      <c r="H54" s="26">
        <f>H51-H53</f>
        <v>6.43</v>
      </c>
      <c r="I54" s="26">
        <f>I51-I53</f>
        <v>5.3000000000000007</v>
      </c>
      <c r="J54" s="26">
        <f>J51-J53</f>
        <v>7.0500000000000007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1.44</v>
      </c>
      <c r="H55" s="22">
        <v>1.44</v>
      </c>
      <c r="I55" s="23">
        <v>1.54</v>
      </c>
      <c r="J55" s="22">
        <v>1.63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0.86</v>
      </c>
      <c r="H59" s="22">
        <v>1.04</v>
      </c>
      <c r="I59" s="23">
        <v>0.78</v>
      </c>
      <c r="J59" s="22">
        <v>1.05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0.76</v>
      </c>
      <c r="H63" s="22">
        <v>0.88</v>
      </c>
      <c r="I63" s="23">
        <v>0.69</v>
      </c>
      <c r="J63" s="22">
        <v>0.93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ht="22.5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341.23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341.23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ht="22.5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5"/>
      <c r="E75" s="7"/>
      <c r="F75" s="7"/>
      <c r="G75" s="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1 J23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64 F72:G72 F60">
      <formula1>900</formula1>
    </dataValidation>
    <dataValidation type="decimal" allowBlank="1" showInputMessage="1" showErrorMessage="1" sqref="G59:J68 J24:J27 G11:I27 J11:J20 J22 G56:J57 G53:J54 G29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F50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168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Октябрь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(Октябрь)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169</v>
      </c>
      <c r="H9" s="14" t="s">
        <v>171</v>
      </c>
      <c r="I9" s="14" t="s">
        <v>170</v>
      </c>
      <c r="J9" s="14" t="s">
        <v>172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5.34</v>
      </c>
      <c r="H13" s="22">
        <v>5.66</v>
      </c>
      <c r="I13" s="23">
        <v>4.66</v>
      </c>
      <c r="J13" s="22">
        <v>5.62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5.34</v>
      </c>
      <c r="H14" s="22">
        <v>5.66</v>
      </c>
      <c r="I14" s="23">
        <v>4.66</v>
      </c>
      <c r="J14" s="22">
        <v>5.62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0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0</v>
      </c>
      <c r="H19" s="22">
        <v>0</v>
      </c>
      <c r="I19" s="23">
        <v>0</v>
      </c>
      <c r="J19" s="22">
        <v>0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4.18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3.97</v>
      </c>
      <c r="H22" s="22">
        <v>4.21</v>
      </c>
      <c r="I22" s="23">
        <v>3.47</v>
      </c>
      <c r="J22" s="22">
        <v>4.18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8.6300000000000008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8.6300000000000008</v>
      </c>
      <c r="H24" s="22">
        <v>8.6300000000000008</v>
      </c>
      <c r="I24" s="23">
        <v>8.6300000000000008</v>
      </c>
      <c r="J24" s="22">
        <v>8.6300000000000008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0.32</v>
      </c>
      <c r="H26" s="22">
        <v>0.34</v>
      </c>
      <c r="I26" s="23">
        <v>0.28000000000000003</v>
      </c>
      <c r="J26" s="22">
        <v>0.34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0.03</v>
      </c>
      <c r="H27" s="22">
        <v>0.04</v>
      </c>
      <c r="I27" s="23">
        <v>0.03</v>
      </c>
      <c r="J27" s="22">
        <v>0.05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0.75566750629722912</v>
      </c>
      <c r="H28" s="26">
        <f t="shared" ref="H28:J28" si="0">(H27/H22*100)</f>
        <v>0.95011876484560576</v>
      </c>
      <c r="I28" s="26">
        <f t="shared" si="0"/>
        <v>0.86455331412103731</v>
      </c>
      <c r="J28" s="26">
        <f t="shared" si="0"/>
        <v>1.196172248803828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0.28999999999999998</v>
      </c>
      <c r="H29" s="22">
        <v>0.3</v>
      </c>
      <c r="I29" s="23">
        <v>0.25</v>
      </c>
      <c r="J29" s="22">
        <v>0.28999999999999998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8.8387686680889956</v>
      </c>
      <c r="H30" s="22">
        <f>H29/H49*1000</f>
        <v>8.8626292466765122</v>
      </c>
      <c r="I30" s="22">
        <f t="shared" ref="I30:J30" si="1">I29/I49*1000</f>
        <v>8.6715227193895252</v>
      </c>
      <c r="J30" s="22">
        <f t="shared" si="1"/>
        <v>8.5419734904270985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3.65</v>
      </c>
      <c r="H31" s="22">
        <v>3.87</v>
      </c>
      <c r="I31" s="23">
        <v>3.19</v>
      </c>
      <c r="J31" s="22">
        <v>3.84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3.65</v>
      </c>
      <c r="H32" s="22">
        <v>3.87</v>
      </c>
      <c r="I32" s="23">
        <v>3.19</v>
      </c>
      <c r="J32" s="22">
        <v>3.84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3.65</v>
      </c>
      <c r="H34" s="22">
        <v>3.87</v>
      </c>
      <c r="I34" s="23">
        <v>3.19</v>
      </c>
      <c r="J34" s="22">
        <v>3.84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3.65</v>
      </c>
      <c r="H35" s="22">
        <v>3.87</v>
      </c>
      <c r="I35" s="23">
        <v>3.19</v>
      </c>
      <c r="J35" s="22">
        <v>3.84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2">(H36/H31*100)</f>
        <v>0</v>
      </c>
      <c r="I37" s="26">
        <f t="shared" si="2"/>
        <v>0</v>
      </c>
      <c r="J37" s="26">
        <f t="shared" si="2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3.9699999999999998</v>
      </c>
      <c r="H38" s="22">
        <f>H26+H34+H39</f>
        <v>4.21</v>
      </c>
      <c r="I38" s="22">
        <f>I26+I34+I39</f>
        <v>3.4699999999999998</v>
      </c>
      <c r="J38" s="22">
        <f>J26+J34+J39</f>
        <v>4.18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0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0</v>
      </c>
      <c r="H44" s="22">
        <v>0</v>
      </c>
      <c r="I44" s="23">
        <v>0</v>
      </c>
      <c r="J44" s="22">
        <v>0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0.69</v>
      </c>
      <c r="H46" s="22">
        <v>0.54</v>
      </c>
      <c r="I46" s="23">
        <v>0.81</v>
      </c>
      <c r="J46" s="22">
        <v>0.54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0.69</v>
      </c>
      <c r="H48" s="22">
        <v>0.54</v>
      </c>
      <c r="I48" s="23">
        <v>0.81</v>
      </c>
      <c r="J48" s="22">
        <v>0.54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32.81</v>
      </c>
      <c r="H49" s="22">
        <v>33.85</v>
      </c>
      <c r="I49" s="23">
        <v>28.83</v>
      </c>
      <c r="J49" s="22">
        <v>33.950000000000003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0.63</v>
      </c>
      <c r="H50" s="22">
        <v>0</v>
      </c>
      <c r="I50" s="23">
        <v>0.56000000000000005</v>
      </c>
      <c r="J50" s="22">
        <v>0.66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32.18</v>
      </c>
      <c r="H51" s="26">
        <f>H49-H50</f>
        <v>33.85</v>
      </c>
      <c r="I51" s="26">
        <f>I49-I50</f>
        <v>28.27</v>
      </c>
      <c r="J51" s="26">
        <f>J49-J50</f>
        <v>33.290000000000006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0.59</v>
      </c>
      <c r="H52" s="22">
        <v>0.1</v>
      </c>
      <c r="I52" s="23">
        <v>0.13</v>
      </c>
      <c r="J52" s="22">
        <v>0.11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32.18</v>
      </c>
      <c r="H54" s="26">
        <f>H51-H53</f>
        <v>33.85</v>
      </c>
      <c r="I54" s="26">
        <f>I51-I53</f>
        <v>28.27</v>
      </c>
      <c r="J54" s="26">
        <f>J51-J53</f>
        <v>33.290000000000006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0.59</v>
      </c>
      <c r="H55" s="22">
        <v>0.1</v>
      </c>
      <c r="I55" s="22">
        <v>0.13</v>
      </c>
      <c r="J55" s="22">
        <v>0.11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2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2">
        <v>5.46</v>
      </c>
      <c r="H59" s="22">
        <v>5.77</v>
      </c>
      <c r="I59" s="22">
        <v>4.79</v>
      </c>
      <c r="J59" s="22">
        <v>5.67</v>
      </c>
    </row>
    <row r="60" spans="4:10" x14ac:dyDescent="0.15">
      <c r="D60" s="18" t="s">
        <v>100</v>
      </c>
      <c r="E60" s="35" t="s">
        <v>101</v>
      </c>
      <c r="F60" s="42"/>
      <c r="G60" s="22"/>
      <c r="H60" s="22"/>
      <c r="I60" s="22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2"/>
      <c r="H61" s="22"/>
      <c r="I61" s="22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2"/>
      <c r="H62" s="22"/>
      <c r="I62" s="22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2">
        <v>4.84</v>
      </c>
      <c r="H63" s="22">
        <v>4.82</v>
      </c>
      <c r="I63" s="22">
        <v>4.25</v>
      </c>
      <c r="J63" s="22">
        <v>5.0199999999999996</v>
      </c>
    </row>
    <row r="64" spans="4:10" x14ac:dyDescent="0.15">
      <c r="D64" s="18" t="s">
        <v>110</v>
      </c>
      <c r="E64" s="44"/>
      <c r="F64" s="20" t="s">
        <v>104</v>
      </c>
      <c r="G64" s="22"/>
      <c r="H64" s="22"/>
      <c r="I64" s="22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2">
        <v>336.64</v>
      </c>
      <c r="H65" s="22">
        <v>340.73</v>
      </c>
      <c r="I65" s="22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2">
        <v>336.64</v>
      </c>
      <c r="H66" s="22">
        <v>340.73</v>
      </c>
      <c r="I66" s="22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2"/>
      <c r="H67" s="22"/>
      <c r="I67" s="22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2">
        <v>131.41999999999999</v>
      </c>
      <c r="H68" s="22">
        <v>131.51</v>
      </c>
      <c r="I68" s="22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F47" workbookViewId="0">
      <selection activeCell="J37" sqref="J37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173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Ноябрь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(Ноябрь)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174</v>
      </c>
      <c r="H9" s="14" t="s">
        <v>176</v>
      </c>
      <c r="I9" s="14" t="s">
        <v>175</v>
      </c>
      <c r="J9" s="14" t="s">
        <v>177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6.07</v>
      </c>
      <c r="H13" s="22">
        <v>5.26</v>
      </c>
      <c r="I13" s="23">
        <v>5.07</v>
      </c>
      <c r="J13" s="22">
        <v>5.24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6.03</v>
      </c>
      <c r="H14" s="22">
        <v>5.26</v>
      </c>
      <c r="I14" s="23">
        <v>5.04</v>
      </c>
      <c r="J14" s="22">
        <v>5.24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-4.0000000000000036E-2</v>
      </c>
      <c r="H16" s="26">
        <f>H14-H13</f>
        <v>0</v>
      </c>
      <c r="I16" s="26">
        <f>I14-I13</f>
        <v>-3.0000000000000249E-2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-0.04</v>
      </c>
      <c r="H19" s="22">
        <v>0</v>
      </c>
      <c r="I19" s="23">
        <v>-0.03</v>
      </c>
      <c r="J19" s="22">
        <v>0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3.77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4.37</v>
      </c>
      <c r="H22" s="22">
        <v>3.79</v>
      </c>
      <c r="I22" s="23">
        <v>3.65</v>
      </c>
      <c r="J22" s="22">
        <v>3.77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8.35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8.35</v>
      </c>
      <c r="H24" s="22">
        <v>8.35</v>
      </c>
      <c r="I24" s="23">
        <v>8.35</v>
      </c>
      <c r="J24" s="22">
        <v>8.35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0.35</v>
      </c>
      <c r="H26" s="22">
        <v>0.3</v>
      </c>
      <c r="I26" s="23">
        <v>0.28999999999999998</v>
      </c>
      <c r="J26" s="22">
        <v>0.3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0.04</v>
      </c>
      <c r="H27" s="22">
        <v>0.03</v>
      </c>
      <c r="I27" s="23">
        <v>0.03</v>
      </c>
      <c r="J27" s="22">
        <v>0.03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0.91533180778032042</v>
      </c>
      <c r="H28" s="26">
        <f t="shared" ref="H28:J28" si="0">(H27/H22*100)</f>
        <v>0.79155672823218981</v>
      </c>
      <c r="I28" s="26">
        <f t="shared" si="0"/>
        <v>0.82191780821917804</v>
      </c>
      <c r="J28" s="26">
        <f t="shared" si="0"/>
        <v>0.79575596816976124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0.31</v>
      </c>
      <c r="H29" s="22">
        <v>0.27</v>
      </c>
      <c r="I29" s="23">
        <v>0.26</v>
      </c>
      <c r="J29" s="22">
        <v>0.27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9.3514328808446461</v>
      </c>
      <c r="H30" s="22">
        <f>H29/H49*1000</f>
        <v>8.9790488859328228</v>
      </c>
      <c r="I30" s="22">
        <f t="shared" ref="I30:J30" si="1">I29/I49*1000</f>
        <v>8.1761006289308167</v>
      </c>
      <c r="J30" s="22">
        <f t="shared" si="1"/>
        <v>8.9226701916721751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4.0199999999999996</v>
      </c>
      <c r="H31" s="22">
        <v>3.49</v>
      </c>
      <c r="I31" s="23">
        <v>3.36</v>
      </c>
      <c r="J31" s="22">
        <v>3.47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4.0199999999999996</v>
      </c>
      <c r="H32" s="22">
        <v>3.49</v>
      </c>
      <c r="I32" s="23">
        <v>3.36</v>
      </c>
      <c r="J32" s="22">
        <v>3.47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3.99</v>
      </c>
      <c r="H34" s="22">
        <v>3.49</v>
      </c>
      <c r="I34" s="23">
        <v>3.34</v>
      </c>
      <c r="J34" s="22">
        <v>3.47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3.99</v>
      </c>
      <c r="H35" s="22">
        <v>3.49</v>
      </c>
      <c r="I35" s="23">
        <v>3.34</v>
      </c>
      <c r="J35" s="22">
        <v>3.47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2">(H36/H31*100)</f>
        <v>0</v>
      </c>
      <c r="I37" s="26">
        <f t="shared" si="2"/>
        <v>0</v>
      </c>
      <c r="J37" s="26">
        <f t="shared" si="2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4.34</v>
      </c>
      <c r="H38" s="22">
        <f>H26+H34+H39</f>
        <v>3.79</v>
      </c>
      <c r="I38" s="22">
        <f>I26+I34+I39</f>
        <v>3.63</v>
      </c>
      <c r="J38" s="22">
        <f>J26+J34+J39</f>
        <v>3.77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-3.0000000000000249E-2</v>
      </c>
      <c r="H41" s="26">
        <f>H38-H22</f>
        <v>0</v>
      </c>
      <c r="I41" s="26">
        <f>I38-I22</f>
        <v>-2.0000000000000018E-2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-0.03</v>
      </c>
      <c r="H44" s="22">
        <v>0</v>
      </c>
      <c r="I44" s="23">
        <v>-0.02</v>
      </c>
      <c r="J44" s="22">
        <v>0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0.23</v>
      </c>
      <c r="H46" s="22">
        <v>0.62</v>
      </c>
      <c r="I46" s="23">
        <v>0.54</v>
      </c>
      <c r="J46" s="22">
        <v>0.62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0.23</v>
      </c>
      <c r="H48" s="22">
        <v>0.62</v>
      </c>
      <c r="I48" s="23">
        <v>0.54</v>
      </c>
      <c r="J48" s="22">
        <v>0.62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33.15</v>
      </c>
      <c r="H49" s="22">
        <v>30.07</v>
      </c>
      <c r="I49" s="23">
        <v>31.8</v>
      </c>
      <c r="J49" s="22">
        <v>30.26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0.64</v>
      </c>
      <c r="H50" s="22">
        <v>0</v>
      </c>
      <c r="I50" s="23">
        <v>0.61</v>
      </c>
      <c r="J50" s="22">
        <v>0.57999999999999996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32.51</v>
      </c>
      <c r="H51" s="26">
        <f>H49-H50</f>
        <v>30.07</v>
      </c>
      <c r="I51" s="26">
        <f>I49-I50</f>
        <v>31.19</v>
      </c>
      <c r="J51" s="26">
        <f>J49-J50</f>
        <v>29.680000000000003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1.03</v>
      </c>
      <c r="H52" s="22">
        <v>0.77</v>
      </c>
      <c r="I52" s="23">
        <v>0.99</v>
      </c>
      <c r="J52" s="22">
        <v>0.87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32.51</v>
      </c>
      <c r="H54" s="26">
        <f>H51-H53</f>
        <v>30.07</v>
      </c>
      <c r="I54" s="26">
        <f>I51-I53</f>
        <v>31.19</v>
      </c>
      <c r="J54" s="26">
        <f>J51-J53</f>
        <v>29.680000000000003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1.03</v>
      </c>
      <c r="H55" s="22">
        <v>0.77</v>
      </c>
      <c r="I55" s="23">
        <v>0.99</v>
      </c>
      <c r="J55" s="22">
        <v>0.87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5.63</v>
      </c>
      <c r="H59" s="22">
        <v>5.14</v>
      </c>
      <c r="I59" s="23">
        <v>5.22</v>
      </c>
      <c r="J59" s="22">
        <v>5.07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4.9800000000000004</v>
      </c>
      <c r="H63" s="22">
        <v>4.33</v>
      </c>
      <c r="I63" s="23">
        <v>4.63</v>
      </c>
      <c r="J63" s="22">
        <v>4.49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340.88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340.88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131.51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6"/>
      <c r="E75" s="46"/>
      <c r="F75" s="46"/>
      <c r="G75" s="46"/>
      <c r="H75" s="46"/>
      <c r="I75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F41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178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Декабрь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(Декабрь)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179</v>
      </c>
      <c r="H9" s="14" t="s">
        <v>181</v>
      </c>
      <c r="I9" s="14" t="s">
        <v>180</v>
      </c>
      <c r="J9" s="14" t="s">
        <v>182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4.0199999999999996</v>
      </c>
      <c r="H13" s="22">
        <v>1.77</v>
      </c>
      <c r="I13" s="23">
        <v>4.57</v>
      </c>
      <c r="J13" s="22">
        <v>1.77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3.9</v>
      </c>
      <c r="H14" s="22">
        <v>1.57</v>
      </c>
      <c r="I14" s="23">
        <v>4.4800000000000004</v>
      </c>
      <c r="J14" s="22">
        <v>1.57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-0.11999999999999966</v>
      </c>
      <c r="H16" s="26">
        <f>H14-H13</f>
        <v>-0.19999999999999996</v>
      </c>
      <c r="I16" s="26">
        <f>I14-I13</f>
        <v>-8.9999999999999858E-2</v>
      </c>
      <c r="J16" s="26">
        <f>J14-J13</f>
        <v>-0.19999999999999996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-0.12</v>
      </c>
      <c r="H19" s="22">
        <v>-0.2</v>
      </c>
      <c r="I19" s="23">
        <v>-0.09</v>
      </c>
      <c r="J19" s="22">
        <v>-0.2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1.32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2.99</v>
      </c>
      <c r="H22" s="22">
        <v>1.32</v>
      </c>
      <c r="I22" s="23">
        <v>3.4</v>
      </c>
      <c r="J22" s="22">
        <v>1.32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8.6300000000000008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8.6300000000000008</v>
      </c>
      <c r="H24" s="22">
        <v>8.6300000000000008</v>
      </c>
      <c r="I24" s="23">
        <v>8.6300000000000008</v>
      </c>
      <c r="J24" s="22">
        <v>8.6300000000000008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0.24</v>
      </c>
      <c r="H26" s="22">
        <v>0.11</v>
      </c>
      <c r="I26" s="23">
        <v>0.27</v>
      </c>
      <c r="J26" s="22">
        <v>0.11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0.03</v>
      </c>
      <c r="H27" s="22">
        <v>0.01</v>
      </c>
      <c r="I27" s="23">
        <v>0.03</v>
      </c>
      <c r="J27" s="22">
        <v>0.01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1.0033444816053509</v>
      </c>
      <c r="H28" s="26">
        <f t="shared" ref="H28:J28" si="0">(H27/H22*100)</f>
        <v>0.75757575757575757</v>
      </c>
      <c r="I28" s="26">
        <f t="shared" si="0"/>
        <v>0.88235294117647056</v>
      </c>
      <c r="J28" s="26">
        <f t="shared" si="0"/>
        <v>0.75757575757575757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0.21</v>
      </c>
      <c r="H29" s="22">
        <v>0.1</v>
      </c>
      <c r="I29" s="23">
        <v>0.24</v>
      </c>
      <c r="J29" s="22">
        <v>0.1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8.6884567645841937</v>
      </c>
      <c r="H30" s="22">
        <f>H29/H49*1000</f>
        <v>7.6161462300076161</v>
      </c>
      <c r="I30" s="22">
        <f t="shared" ref="I30:J30" si="1">I29/I49*1000</f>
        <v>7.6506216130060567</v>
      </c>
      <c r="J30" s="22">
        <f t="shared" si="1"/>
        <v>7.4906367041198507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2.75</v>
      </c>
      <c r="H31" s="22">
        <v>1.21</v>
      </c>
      <c r="I31" s="23">
        <v>3.13</v>
      </c>
      <c r="J31" s="22">
        <v>1.21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2.75</v>
      </c>
      <c r="H32" s="22">
        <v>1.21</v>
      </c>
      <c r="I32" s="23">
        <v>3.13</v>
      </c>
      <c r="J32" s="22">
        <v>1.21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2.66</v>
      </c>
      <c r="H34" s="22">
        <v>1.06</v>
      </c>
      <c r="I34" s="23">
        <v>3.06</v>
      </c>
      <c r="J34" s="22">
        <v>1.06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2.66</v>
      </c>
      <c r="H35" s="22">
        <v>1.06</v>
      </c>
      <c r="I35" s="23">
        <v>3.06</v>
      </c>
      <c r="J35" s="22">
        <v>1.06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2">(H36/H31*100)</f>
        <v>0</v>
      </c>
      <c r="I37" s="26">
        <f t="shared" si="2"/>
        <v>0</v>
      </c>
      <c r="J37" s="26">
        <f t="shared" si="2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2.9000000000000004</v>
      </c>
      <c r="H38" s="22">
        <f>H26+H34+H39</f>
        <v>1.1700000000000002</v>
      </c>
      <c r="I38" s="22">
        <f>I26+I34+I39</f>
        <v>3.33</v>
      </c>
      <c r="J38" s="22">
        <f>J26+J34+J39</f>
        <v>1.1700000000000002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-8.9999999999999858E-2</v>
      </c>
      <c r="H41" s="26">
        <f>H38-H22</f>
        <v>-0.14999999999999991</v>
      </c>
      <c r="I41" s="26">
        <f>I38-I22</f>
        <v>-6.999999999999984E-2</v>
      </c>
      <c r="J41" s="26">
        <f>J38-J22</f>
        <v>-0.14999999999999991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-0.09</v>
      </c>
      <c r="H44" s="22">
        <v>-0.15</v>
      </c>
      <c r="I44" s="23">
        <v>-7.0000000000000007E-2</v>
      </c>
      <c r="J44" s="22">
        <v>-0.15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0.35</v>
      </c>
      <c r="H46" s="22">
        <v>0.32</v>
      </c>
      <c r="I46" s="23">
        <v>0.43</v>
      </c>
      <c r="J46" s="22">
        <v>0.32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0.35</v>
      </c>
      <c r="H48" s="22">
        <v>0.32</v>
      </c>
      <c r="I48" s="23">
        <v>0.43</v>
      </c>
      <c r="J48" s="22">
        <v>0.32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24.17</v>
      </c>
      <c r="H49" s="22">
        <v>13.13</v>
      </c>
      <c r="I49" s="23">
        <v>31.37</v>
      </c>
      <c r="J49" s="22">
        <v>13.35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0.46</v>
      </c>
      <c r="H50" s="22">
        <v>0</v>
      </c>
      <c r="I50" s="23">
        <v>0.61</v>
      </c>
      <c r="J50" s="22">
        <v>0.26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23.71</v>
      </c>
      <c r="H51" s="26">
        <f>H49-H50</f>
        <v>13.13</v>
      </c>
      <c r="I51" s="26">
        <f>I49-I50</f>
        <v>30.76</v>
      </c>
      <c r="J51" s="26">
        <f>J49-J50</f>
        <v>13.09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1.31</v>
      </c>
      <c r="H52" s="22">
        <v>1.2</v>
      </c>
      <c r="I52" s="23">
        <v>1.37</v>
      </c>
      <c r="J52" s="22">
        <v>1.35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23.71</v>
      </c>
      <c r="H54" s="26">
        <f>H51-H53</f>
        <v>13.13</v>
      </c>
      <c r="I54" s="26">
        <f>I51-I53</f>
        <v>30.76</v>
      </c>
      <c r="J54" s="26">
        <f>J51-J53</f>
        <v>13.09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1.31</v>
      </c>
      <c r="H55" s="22">
        <v>1.2</v>
      </c>
      <c r="I55" s="23">
        <v>1.37</v>
      </c>
      <c r="J55" s="22">
        <v>1.35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4.04</v>
      </c>
      <c r="H59" s="22">
        <v>2.14</v>
      </c>
      <c r="I59" s="23">
        <v>5.0999999999999996</v>
      </c>
      <c r="J59" s="22">
        <v>2.13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3.58</v>
      </c>
      <c r="H63" s="22">
        <v>1.8</v>
      </c>
      <c r="I63" s="23">
        <v>4.51</v>
      </c>
      <c r="J63" s="22">
        <v>1.89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340.46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340.46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131.51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6"/>
      <c r="E75" s="46"/>
      <c r="F75" s="46"/>
      <c r="G75" s="46"/>
      <c r="H75" s="46"/>
      <c r="I75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74"/>
  <sheetViews>
    <sheetView tabSelected="1" topLeftCell="C5" workbookViewId="0">
      <selection activeCell="P25" sqref="P25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1" width="5.85546875" style="5" customWidth="1"/>
    <col min="12" max="16384" width="14.140625" style="5"/>
  </cols>
  <sheetData>
    <row r="1" spans="3:10" s="2" customFormat="1" ht="17.25" hidden="1" customHeight="1" x14ac:dyDescent="0.15"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183</v>
      </c>
      <c r="I1" s="4"/>
      <c r="J1" s="4"/>
    </row>
    <row r="2" spans="3:10" s="2" customFormat="1" ht="17.25" hidden="1" customHeight="1" x14ac:dyDescent="0.15">
      <c r="D2" s="3"/>
      <c r="E2" s="3"/>
      <c r="F2" s="3"/>
      <c r="G2" s="4"/>
      <c r="I2" s="4"/>
      <c r="J2" s="4"/>
    </row>
    <row r="3" spans="3:10" s="2" customFormat="1" ht="17.25" hidden="1" customHeight="1" x14ac:dyDescent="0.15">
      <c r="D3" s="3"/>
      <c r="E3" s="3"/>
      <c r="F3" s="3"/>
      <c r="G3" s="4"/>
      <c r="I3" s="4"/>
      <c r="J3" s="4"/>
    </row>
    <row r="4" spans="3:10" s="2" customFormat="1" ht="17.25" hidden="1" customHeight="1" x14ac:dyDescent="0.15">
      <c r="D4" s="3"/>
      <c r="E4" s="3"/>
      <c r="F4" s="3"/>
      <c r="G4" s="4"/>
      <c r="I4" s="4"/>
      <c r="J4" s="4"/>
    </row>
    <row r="5" spans="3:10" x14ac:dyDescent="0.15">
      <c r="D5" s="6"/>
      <c r="E5" s="7"/>
      <c r="F5" s="7"/>
    </row>
    <row r="6" spans="3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3:10" s="9" customFormat="1" ht="15.95" customHeight="1" x14ac:dyDescent="0.15">
      <c r="D7" s="59" t="str">
        <f>station &amp; ". " &amp; G1</f>
        <v>ЗАО "Тбислисский сахарный завод". Год</v>
      </c>
      <c r="E7" s="59"/>
      <c r="F7" s="59"/>
      <c r="G7" s="8"/>
      <c r="H7" s="8"/>
      <c r="I7" s="8"/>
      <c r="J7" s="8"/>
    </row>
    <row r="8" spans="3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(Год)</v>
      </c>
    </row>
    <row r="9" spans="3:10" s="13" customFormat="1" ht="29.25" customHeight="1" x14ac:dyDescent="0.25">
      <c r="C9" s="45"/>
      <c r="D9" s="14" t="s">
        <v>1</v>
      </c>
      <c r="E9" s="14" t="s">
        <v>2</v>
      </c>
      <c r="F9" s="14" t="s">
        <v>3</v>
      </c>
      <c r="G9" s="14" t="s">
        <v>186</v>
      </c>
      <c r="H9" s="14" t="s">
        <v>188</v>
      </c>
      <c r="I9" s="14" t="s">
        <v>187</v>
      </c>
      <c r="J9" s="14" t="s">
        <v>189</v>
      </c>
    </row>
    <row r="10" spans="3:10" s="15" customFormat="1" ht="12" customHeight="1" x14ac:dyDescent="0.25">
      <c r="C10" s="54"/>
      <c r="D10" s="55">
        <v>1</v>
      </c>
      <c r="E10" s="55">
        <v>2</v>
      </c>
      <c r="F10" s="55">
        <v>3</v>
      </c>
      <c r="G10" s="55">
        <v>4</v>
      </c>
      <c r="H10" s="55">
        <v>5</v>
      </c>
      <c r="I10" s="55">
        <v>6</v>
      </c>
      <c r="J10" s="55">
        <v>7</v>
      </c>
    </row>
    <row r="11" spans="3:10" s="17" customFormat="1" x14ac:dyDescent="0.15">
      <c r="C11" s="56"/>
      <c r="D11" s="18" t="s">
        <v>4</v>
      </c>
      <c r="E11" s="19" t="s">
        <v>5</v>
      </c>
      <c r="F11" s="20" t="s">
        <v>6</v>
      </c>
      <c r="G11" s="26">
        <v>12</v>
      </c>
      <c r="H11" s="26">
        <v>12</v>
      </c>
      <c r="I11" s="26">
        <v>12</v>
      </c>
      <c r="J11" s="26">
        <v>12</v>
      </c>
    </row>
    <row r="12" spans="3:10" s="9" customFormat="1" x14ac:dyDescent="0.15">
      <c r="C12" s="57"/>
      <c r="D12" s="18" t="s">
        <v>7</v>
      </c>
      <c r="E12" s="19" t="s">
        <v>8</v>
      </c>
      <c r="F12" s="20" t="s">
        <v>6</v>
      </c>
      <c r="G12" s="26">
        <v>11.599999999999996</v>
      </c>
      <c r="H12" s="26">
        <v>11.599999999999996</v>
      </c>
      <c r="I12" s="26">
        <v>11.599999999999996</v>
      </c>
      <c r="J12" s="26">
        <v>11.599999999999996</v>
      </c>
    </row>
    <row r="13" spans="3:10" s="9" customFormat="1" x14ac:dyDescent="0.15">
      <c r="C13" s="57"/>
      <c r="D13" s="18" t="s">
        <v>9</v>
      </c>
      <c r="E13" s="19" t="s">
        <v>10</v>
      </c>
      <c r="F13" s="20" t="s">
        <v>6</v>
      </c>
      <c r="G13" s="26">
        <v>1.9375</v>
      </c>
      <c r="H13" s="26">
        <v>1.9466666666666663</v>
      </c>
      <c r="I13" s="26">
        <v>1.8666666666666669</v>
      </c>
      <c r="J13" s="26">
        <v>1.9383333333333335</v>
      </c>
    </row>
    <row r="14" spans="3:10" s="9" customFormat="1" x14ac:dyDescent="0.15">
      <c r="C14" s="57"/>
      <c r="D14" s="18" t="s">
        <v>11</v>
      </c>
      <c r="E14" s="24" t="s">
        <v>12</v>
      </c>
      <c r="F14" s="20" t="s">
        <v>6</v>
      </c>
      <c r="G14" s="26">
        <v>1.9191666666666665</v>
      </c>
      <c r="H14" s="26">
        <v>1.9191666666666667</v>
      </c>
      <c r="I14" s="26">
        <v>1.8550000000000002</v>
      </c>
      <c r="J14" s="26">
        <v>1.9108333333333334</v>
      </c>
    </row>
    <row r="15" spans="3:10" s="9" customFormat="1" ht="22.5" x14ac:dyDescent="0.15">
      <c r="C15" s="57"/>
      <c r="D15" s="18" t="s">
        <v>13</v>
      </c>
      <c r="E15" s="25" t="s">
        <v>14</v>
      </c>
      <c r="F15" s="20" t="s">
        <v>6</v>
      </c>
      <c r="G15" s="26">
        <v>0</v>
      </c>
      <c r="H15" s="26">
        <v>0</v>
      </c>
      <c r="I15" s="26">
        <v>0</v>
      </c>
      <c r="J15" s="26">
        <v>0</v>
      </c>
    </row>
    <row r="16" spans="3:10" s="9" customFormat="1" x14ac:dyDescent="0.15">
      <c r="C16" s="57"/>
      <c r="D16" s="18" t="s">
        <v>15</v>
      </c>
      <c r="E16" s="19" t="s">
        <v>16</v>
      </c>
      <c r="F16" s="20" t="s">
        <v>6</v>
      </c>
      <c r="G16" s="26">
        <v>-1.8333333333333309E-2</v>
      </c>
      <c r="H16" s="26">
        <v>-2.7500000000000007E-2</v>
      </c>
      <c r="I16" s="26">
        <v>-1.1666666666666672E-2</v>
      </c>
      <c r="J16" s="26">
        <v>-2.7500000000000007E-2</v>
      </c>
    </row>
    <row r="17" spans="3:10" s="9" customFormat="1" x14ac:dyDescent="0.15">
      <c r="C17" s="57"/>
      <c r="D17" s="18" t="s">
        <v>17</v>
      </c>
      <c r="E17" s="25" t="s">
        <v>18</v>
      </c>
      <c r="F17" s="20" t="s">
        <v>6</v>
      </c>
      <c r="G17" s="26">
        <v>0</v>
      </c>
      <c r="H17" s="26">
        <v>0</v>
      </c>
      <c r="I17" s="26">
        <v>0</v>
      </c>
      <c r="J17" s="26">
        <v>0</v>
      </c>
    </row>
    <row r="18" spans="3:10" ht="15" x14ac:dyDescent="0.15">
      <c r="C18" s="7"/>
      <c r="D18" s="27" t="s">
        <v>19</v>
      </c>
      <c r="E18" s="28" t="s">
        <v>20</v>
      </c>
      <c r="F18" s="20" t="s">
        <v>6</v>
      </c>
      <c r="G18" s="26">
        <v>0</v>
      </c>
      <c r="H18" s="26">
        <v>0</v>
      </c>
      <c r="I18" s="26">
        <v>0</v>
      </c>
      <c r="J18" s="26">
        <v>0</v>
      </c>
    </row>
    <row r="19" spans="3:10" s="9" customFormat="1" ht="15" x14ac:dyDescent="0.15">
      <c r="C19" s="57"/>
      <c r="D19" s="27" t="s">
        <v>21</v>
      </c>
      <c r="E19" s="25" t="s">
        <v>22</v>
      </c>
      <c r="F19" s="20" t="s">
        <v>6</v>
      </c>
      <c r="G19" s="26">
        <v>-1.8333333333333333E-2</v>
      </c>
      <c r="H19" s="26">
        <v>-2.75E-2</v>
      </c>
      <c r="I19" s="26">
        <v>-1.1666666666666667E-2</v>
      </c>
      <c r="J19" s="26">
        <v>-2.75E-2</v>
      </c>
    </row>
    <row r="20" spans="3:10" ht="15" x14ac:dyDescent="0.15">
      <c r="C20" s="7"/>
      <c r="D20" s="27" t="s">
        <v>23</v>
      </c>
      <c r="E20" s="25" t="s">
        <v>24</v>
      </c>
      <c r="F20" s="20" t="s">
        <v>6</v>
      </c>
      <c r="G20" s="26">
        <v>0</v>
      </c>
      <c r="H20" s="26">
        <v>0</v>
      </c>
      <c r="I20" s="26">
        <v>0</v>
      </c>
      <c r="J20" s="26">
        <v>0</v>
      </c>
    </row>
    <row r="21" spans="3:10" ht="15" x14ac:dyDescent="0.15">
      <c r="C21" s="7"/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26">
        <v>17</v>
      </c>
    </row>
    <row r="22" spans="3:10" s="9" customFormat="1" x14ac:dyDescent="0.15">
      <c r="C22" s="57"/>
      <c r="D22" s="18" t="s">
        <v>28</v>
      </c>
      <c r="E22" s="19" t="s">
        <v>29</v>
      </c>
      <c r="F22" s="30" t="s">
        <v>27</v>
      </c>
      <c r="G22" s="26">
        <v>17</v>
      </c>
      <c r="H22" s="26">
        <v>17.09</v>
      </c>
      <c r="I22" s="26">
        <v>16.420000000000002</v>
      </c>
      <c r="J22" s="26">
        <v>17</v>
      </c>
    </row>
    <row r="23" spans="3:10" s="9" customFormat="1" ht="15" x14ac:dyDescent="0.15">
      <c r="C23" s="57"/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26">
        <v>76</v>
      </c>
    </row>
    <row r="24" spans="3:10" s="9" customFormat="1" x14ac:dyDescent="0.15">
      <c r="C24" s="57"/>
      <c r="D24" s="18" t="s">
        <v>32</v>
      </c>
      <c r="E24" s="35" t="s">
        <v>33</v>
      </c>
      <c r="F24" s="30" t="s">
        <v>27</v>
      </c>
      <c r="G24" s="26">
        <v>76</v>
      </c>
      <c r="H24" s="26">
        <v>76</v>
      </c>
      <c r="I24" s="26">
        <v>76.27000000000001</v>
      </c>
      <c r="J24" s="26">
        <v>76</v>
      </c>
    </row>
    <row r="25" spans="3:10" s="9" customFormat="1" x14ac:dyDescent="0.15">
      <c r="C25" s="57"/>
      <c r="D25" s="18" t="s">
        <v>34</v>
      </c>
      <c r="E25" s="35" t="s">
        <v>35</v>
      </c>
      <c r="F25" s="30" t="s">
        <v>27</v>
      </c>
      <c r="G25" s="26">
        <v>0</v>
      </c>
      <c r="H25" s="26">
        <v>0</v>
      </c>
      <c r="I25" s="26">
        <v>0</v>
      </c>
      <c r="J25" s="26">
        <v>0</v>
      </c>
    </row>
    <row r="26" spans="3:10" s="17" customFormat="1" x14ac:dyDescent="0.15">
      <c r="C26" s="56"/>
      <c r="D26" s="18" t="s">
        <v>36</v>
      </c>
      <c r="E26" s="19" t="s">
        <v>37</v>
      </c>
      <c r="F26" s="30" t="s">
        <v>27</v>
      </c>
      <c r="G26" s="26">
        <v>1.36</v>
      </c>
      <c r="H26" s="26">
        <v>1.37</v>
      </c>
      <c r="I26" s="26">
        <v>1.31</v>
      </c>
      <c r="J26" s="26">
        <v>1.36</v>
      </c>
    </row>
    <row r="27" spans="3:10" x14ac:dyDescent="0.15">
      <c r="C27" s="7"/>
      <c r="D27" s="36" t="s">
        <v>38</v>
      </c>
      <c r="E27" s="25" t="s">
        <v>39</v>
      </c>
      <c r="F27" s="37" t="s">
        <v>27</v>
      </c>
      <c r="G27" s="26">
        <v>0.14000000000000001</v>
      </c>
      <c r="H27" s="26">
        <v>0.14000000000000001</v>
      </c>
      <c r="I27" s="26">
        <v>0.13</v>
      </c>
      <c r="J27" s="26">
        <v>0.14000000000000001</v>
      </c>
    </row>
    <row r="28" spans="3:10" x14ac:dyDescent="0.15">
      <c r="C28" s="7"/>
      <c r="D28" s="36" t="s">
        <v>40</v>
      </c>
      <c r="E28" s="28" t="s">
        <v>41</v>
      </c>
      <c r="F28" s="38" t="s">
        <v>42</v>
      </c>
      <c r="G28" s="26">
        <v>0.82352941176470595</v>
      </c>
      <c r="H28" s="26">
        <v>0.81919251023990647</v>
      </c>
      <c r="I28" s="26">
        <v>0.79171741778319116</v>
      </c>
      <c r="J28" s="26">
        <v>0.82352941176470595</v>
      </c>
    </row>
    <row r="29" spans="3:10" x14ac:dyDescent="0.15">
      <c r="C29" s="7"/>
      <c r="D29" s="36" t="s">
        <v>43</v>
      </c>
      <c r="E29" s="25" t="s">
        <v>44</v>
      </c>
      <c r="F29" s="37" t="s">
        <v>27</v>
      </c>
      <c r="G29" s="26">
        <v>1.22</v>
      </c>
      <c r="H29" s="26">
        <v>1.2300000000000002</v>
      </c>
      <c r="I29" s="26">
        <v>1.18</v>
      </c>
      <c r="J29" s="26">
        <v>1.2200000000000002</v>
      </c>
    </row>
    <row r="30" spans="3:10" x14ac:dyDescent="0.15">
      <c r="C30" s="7"/>
      <c r="D30" s="36" t="s">
        <v>45</v>
      </c>
      <c r="E30" s="28" t="s">
        <v>46</v>
      </c>
      <c r="F30" s="38" t="s">
        <v>47</v>
      </c>
      <c r="G30" s="21">
        <f>G29*1000/G49</f>
        <v>8.2683835987800745</v>
      </c>
      <c r="H30" s="22">
        <f>H29/H49*1000</f>
        <v>8.3327687826028054</v>
      </c>
      <c r="I30" s="22">
        <f>I29*1000/I49</f>
        <v>7.9205262451335754</v>
      </c>
      <c r="J30" s="22">
        <f>J29/J49*1000</f>
        <v>8.1890186602228514</v>
      </c>
    </row>
    <row r="31" spans="3:10" s="9" customFormat="1" x14ac:dyDescent="0.15">
      <c r="C31" s="57"/>
      <c r="D31" s="36" t="s">
        <v>48</v>
      </c>
      <c r="E31" s="24" t="s">
        <v>49</v>
      </c>
      <c r="F31" s="37" t="s">
        <v>27</v>
      </c>
      <c r="G31" s="26">
        <v>15.64</v>
      </c>
      <c r="H31" s="26">
        <v>15.719999999999999</v>
      </c>
      <c r="I31" s="26">
        <v>15.11</v>
      </c>
      <c r="J31" s="26">
        <v>15.64</v>
      </c>
    </row>
    <row r="32" spans="3:10" s="9" customFormat="1" x14ac:dyDescent="0.15">
      <c r="C32" s="57"/>
      <c r="D32" s="36" t="s">
        <v>50</v>
      </c>
      <c r="E32" s="25" t="s">
        <v>33</v>
      </c>
      <c r="F32" s="37" t="s">
        <v>27</v>
      </c>
      <c r="G32" s="26">
        <v>15.64</v>
      </c>
      <c r="H32" s="26">
        <v>15.719999999999999</v>
      </c>
      <c r="I32" s="26">
        <v>15.11</v>
      </c>
      <c r="J32" s="26">
        <v>15.64</v>
      </c>
    </row>
    <row r="33" spans="3:10" s="9" customFormat="1" x14ac:dyDescent="0.15">
      <c r="C33" s="57"/>
      <c r="D33" s="36" t="s">
        <v>51</v>
      </c>
      <c r="E33" s="25" t="s">
        <v>35</v>
      </c>
      <c r="F33" s="37" t="s">
        <v>27</v>
      </c>
      <c r="G33" s="26">
        <v>0</v>
      </c>
      <c r="H33" s="26">
        <v>0</v>
      </c>
      <c r="I33" s="26">
        <v>0</v>
      </c>
      <c r="J33" s="26">
        <v>0</v>
      </c>
    </row>
    <row r="34" spans="3:10" x14ac:dyDescent="0.15">
      <c r="C34" s="7"/>
      <c r="D34" s="36" t="s">
        <v>52</v>
      </c>
      <c r="E34" s="24" t="s">
        <v>53</v>
      </c>
      <c r="F34" s="37" t="s">
        <v>27</v>
      </c>
      <c r="G34" s="26">
        <v>15.47</v>
      </c>
      <c r="H34" s="26">
        <v>15.48</v>
      </c>
      <c r="I34" s="26">
        <v>15</v>
      </c>
      <c r="J34" s="26">
        <v>15.4</v>
      </c>
    </row>
    <row r="35" spans="3:10" x14ac:dyDescent="0.15">
      <c r="C35" s="7"/>
      <c r="D35" s="36" t="s">
        <v>54</v>
      </c>
      <c r="E35" s="25" t="s">
        <v>55</v>
      </c>
      <c r="F35" s="37" t="s">
        <v>27</v>
      </c>
      <c r="G35" s="26">
        <v>15.47</v>
      </c>
      <c r="H35" s="26">
        <v>15.48</v>
      </c>
      <c r="I35" s="26">
        <v>15</v>
      </c>
      <c r="J35" s="26">
        <v>15.4</v>
      </c>
    </row>
    <row r="36" spans="3:10" x14ac:dyDescent="0.15">
      <c r="C36" s="7"/>
      <c r="D36" s="36" t="s">
        <v>56</v>
      </c>
      <c r="E36" s="25" t="s">
        <v>57</v>
      </c>
      <c r="F36" s="37" t="s">
        <v>27</v>
      </c>
      <c r="G36" s="26">
        <v>0</v>
      </c>
      <c r="H36" s="26">
        <v>0</v>
      </c>
      <c r="I36" s="26">
        <v>0</v>
      </c>
      <c r="J36" s="26">
        <v>0</v>
      </c>
    </row>
    <row r="37" spans="3:10" x14ac:dyDescent="0.15">
      <c r="C37" s="7"/>
      <c r="D37" s="36" t="s">
        <v>58</v>
      </c>
      <c r="E37" s="28" t="s">
        <v>59</v>
      </c>
      <c r="F37" s="38" t="s">
        <v>42</v>
      </c>
      <c r="G37" s="26">
        <v>0</v>
      </c>
      <c r="H37" s="26">
        <v>0</v>
      </c>
      <c r="I37" s="26">
        <v>0</v>
      </c>
      <c r="J37" s="26">
        <v>0</v>
      </c>
    </row>
    <row r="38" spans="3:10" s="9" customFormat="1" x14ac:dyDescent="0.15">
      <c r="C38" s="57"/>
      <c r="D38" s="36" t="s">
        <v>60</v>
      </c>
      <c r="E38" s="24" t="s">
        <v>61</v>
      </c>
      <c r="F38" s="37" t="s">
        <v>27</v>
      </c>
      <c r="G38" s="26">
        <v>16.829999999999998</v>
      </c>
      <c r="H38" s="26">
        <v>16.850000000000001</v>
      </c>
      <c r="I38" s="26">
        <v>16.310000000000002</v>
      </c>
      <c r="J38" s="26">
        <v>16.760000000000002</v>
      </c>
    </row>
    <row r="39" spans="3:10" s="9" customFormat="1" ht="22.5" x14ac:dyDescent="0.15">
      <c r="C39" s="57"/>
      <c r="D39" s="36" t="s">
        <v>62</v>
      </c>
      <c r="E39" s="25" t="s">
        <v>14</v>
      </c>
      <c r="F39" s="37" t="s">
        <v>27</v>
      </c>
      <c r="G39" s="26">
        <v>0</v>
      </c>
      <c r="H39" s="26">
        <v>0</v>
      </c>
      <c r="I39" s="26">
        <v>0</v>
      </c>
      <c r="J39" s="26">
        <v>0</v>
      </c>
    </row>
    <row r="40" spans="3:10" s="9" customFormat="1" ht="22.5" x14ac:dyDescent="0.15">
      <c r="C40" s="57"/>
      <c r="D40" s="36" t="s">
        <v>63</v>
      </c>
      <c r="E40" s="25" t="s">
        <v>64</v>
      </c>
      <c r="F40" s="37" t="s">
        <v>27</v>
      </c>
      <c r="G40" s="26">
        <v>0</v>
      </c>
      <c r="H40" s="26">
        <v>0</v>
      </c>
      <c r="I40" s="26">
        <v>0</v>
      </c>
      <c r="J40" s="26">
        <v>0</v>
      </c>
    </row>
    <row r="41" spans="3:10" s="9" customFormat="1" x14ac:dyDescent="0.15">
      <c r="C41" s="57"/>
      <c r="D41" s="36" t="s">
        <v>65</v>
      </c>
      <c r="E41" s="24" t="s">
        <v>66</v>
      </c>
      <c r="F41" s="37" t="s">
        <v>27</v>
      </c>
      <c r="G41" s="26">
        <v>-0.17000000000000015</v>
      </c>
      <c r="H41" s="26">
        <v>-0.23999999999999994</v>
      </c>
      <c r="I41" s="26">
        <v>-0.10999999999999988</v>
      </c>
      <c r="J41" s="26">
        <v>-0.24</v>
      </c>
    </row>
    <row r="42" spans="3:10" s="9" customFormat="1" ht="15" customHeight="1" x14ac:dyDescent="0.15">
      <c r="C42" s="57"/>
      <c r="D42" s="36" t="s">
        <v>67</v>
      </c>
      <c r="E42" s="25" t="s">
        <v>18</v>
      </c>
      <c r="F42" s="37" t="s">
        <v>27</v>
      </c>
      <c r="G42" s="26">
        <v>0</v>
      </c>
      <c r="H42" s="26">
        <v>0</v>
      </c>
      <c r="I42" s="26">
        <v>0</v>
      </c>
      <c r="J42" s="26">
        <v>0</v>
      </c>
    </row>
    <row r="43" spans="3:10" x14ac:dyDescent="0.15">
      <c r="C43" s="7"/>
      <c r="D43" s="36" t="s">
        <v>68</v>
      </c>
      <c r="E43" s="28" t="s">
        <v>20</v>
      </c>
      <c r="F43" s="37" t="s">
        <v>27</v>
      </c>
      <c r="G43" s="26">
        <v>0</v>
      </c>
      <c r="H43" s="26">
        <v>0</v>
      </c>
      <c r="I43" s="26">
        <v>0</v>
      </c>
      <c r="J43" s="26">
        <v>0</v>
      </c>
    </row>
    <row r="44" spans="3:10" s="17" customFormat="1" x14ac:dyDescent="0.15">
      <c r="C44" s="56"/>
      <c r="D44" s="36" t="s">
        <v>69</v>
      </c>
      <c r="E44" s="25" t="s">
        <v>22</v>
      </c>
      <c r="F44" s="37" t="s">
        <v>27</v>
      </c>
      <c r="G44" s="26">
        <v>-0.16999999999999998</v>
      </c>
      <c r="H44" s="26">
        <v>-0.24</v>
      </c>
      <c r="I44" s="26">
        <v>-0.11000000000000001</v>
      </c>
      <c r="J44" s="26">
        <v>-0.24</v>
      </c>
    </row>
    <row r="45" spans="3:10" x14ac:dyDescent="0.15">
      <c r="C45" s="7"/>
      <c r="D45" s="36" t="s">
        <v>70</v>
      </c>
      <c r="E45" s="25" t="s">
        <v>24</v>
      </c>
      <c r="F45" s="37" t="s">
        <v>27</v>
      </c>
      <c r="G45" s="26">
        <v>0</v>
      </c>
      <c r="H45" s="26">
        <v>0</v>
      </c>
      <c r="I45" s="26">
        <v>0</v>
      </c>
      <c r="J45" s="26">
        <v>0</v>
      </c>
    </row>
    <row r="46" spans="3:10" x14ac:dyDescent="0.15">
      <c r="C46" s="7"/>
      <c r="D46" s="36" t="s">
        <v>71</v>
      </c>
      <c r="E46" s="24" t="s">
        <v>72</v>
      </c>
      <c r="F46" s="37" t="s">
        <v>27</v>
      </c>
      <c r="G46" s="26">
        <v>4</v>
      </c>
      <c r="H46" s="26">
        <v>3.9499999999999997</v>
      </c>
      <c r="I46" s="26">
        <v>4.43</v>
      </c>
      <c r="J46" s="26">
        <v>3.9499999999999997</v>
      </c>
    </row>
    <row r="47" spans="3:10" x14ac:dyDescent="0.15">
      <c r="C47" s="7"/>
      <c r="D47" s="36" t="s">
        <v>73</v>
      </c>
      <c r="E47" s="25" t="s">
        <v>74</v>
      </c>
      <c r="F47" s="37" t="s">
        <v>27</v>
      </c>
      <c r="G47" s="26">
        <v>0</v>
      </c>
      <c r="H47" s="26">
        <v>0</v>
      </c>
      <c r="I47" s="26">
        <v>0</v>
      </c>
      <c r="J47" s="26">
        <v>0</v>
      </c>
    </row>
    <row r="48" spans="3:10" x14ac:dyDescent="0.15">
      <c r="C48" s="7"/>
      <c r="D48" s="36" t="s">
        <v>75</v>
      </c>
      <c r="E48" s="25" t="s">
        <v>76</v>
      </c>
      <c r="F48" s="37" t="s">
        <v>27</v>
      </c>
      <c r="G48" s="26">
        <v>4</v>
      </c>
      <c r="H48" s="26">
        <v>3.9499999999999997</v>
      </c>
      <c r="I48" s="26">
        <v>4.43</v>
      </c>
      <c r="J48" s="26">
        <v>3.9499999999999997</v>
      </c>
    </row>
    <row r="49" spans="3:10" x14ac:dyDescent="0.15">
      <c r="C49" s="7"/>
      <c r="D49" s="36" t="s">
        <v>77</v>
      </c>
      <c r="E49" s="24" t="s">
        <v>78</v>
      </c>
      <c r="F49" s="38" t="s">
        <v>79</v>
      </c>
      <c r="G49" s="26">
        <v>147.55000000000001</v>
      </c>
      <c r="H49" s="26">
        <v>147.60999999999999</v>
      </c>
      <c r="I49" s="26">
        <v>148.97999999999999</v>
      </c>
      <c r="J49" s="26">
        <v>148.97999999999999</v>
      </c>
    </row>
    <row r="50" spans="3:10" ht="22.5" x14ac:dyDescent="0.15">
      <c r="C50" s="7"/>
      <c r="D50" s="36" t="s">
        <v>80</v>
      </c>
      <c r="E50" s="24" t="s">
        <v>81</v>
      </c>
      <c r="F50" s="38" t="s">
        <v>79</v>
      </c>
      <c r="G50" s="26">
        <v>2.85</v>
      </c>
      <c r="H50" s="26">
        <v>0</v>
      </c>
      <c r="I50" s="26">
        <v>2.88</v>
      </c>
      <c r="J50" s="26">
        <v>2.88</v>
      </c>
    </row>
    <row r="51" spans="3:10" x14ac:dyDescent="0.15">
      <c r="C51" s="7"/>
      <c r="D51" s="36" t="s">
        <v>82</v>
      </c>
      <c r="E51" s="24" t="s">
        <v>83</v>
      </c>
      <c r="F51" s="38" t="s">
        <v>79</v>
      </c>
      <c r="G51" s="26">
        <v>144.69999999999999</v>
      </c>
      <c r="H51" s="26">
        <v>147.60999999999999</v>
      </c>
      <c r="I51" s="26">
        <v>146.1</v>
      </c>
      <c r="J51" s="26">
        <v>146.10000000000002</v>
      </c>
    </row>
    <row r="52" spans="3:10" ht="15" x14ac:dyDescent="0.15">
      <c r="C52" s="7"/>
      <c r="D52" s="39" t="s">
        <v>84</v>
      </c>
      <c r="E52" s="40" t="s">
        <v>85</v>
      </c>
      <c r="F52" s="38" t="s">
        <v>79</v>
      </c>
      <c r="G52" s="26">
        <v>8.15</v>
      </c>
      <c r="H52" s="26">
        <v>6.46</v>
      </c>
      <c r="I52" s="26">
        <v>7.3000000000000007</v>
      </c>
      <c r="J52" s="26">
        <v>7.3000000000000007</v>
      </c>
    </row>
    <row r="53" spans="3:10" ht="22.5" x14ac:dyDescent="0.15">
      <c r="C53" s="7"/>
      <c r="D53" s="36" t="s">
        <v>86</v>
      </c>
      <c r="E53" s="24" t="s">
        <v>87</v>
      </c>
      <c r="F53" s="38" t="s">
        <v>79</v>
      </c>
      <c r="G53" s="26">
        <v>0</v>
      </c>
      <c r="H53" s="26">
        <v>1.25</v>
      </c>
      <c r="I53" s="26">
        <v>0</v>
      </c>
      <c r="J53" s="26">
        <v>0</v>
      </c>
    </row>
    <row r="54" spans="3:10" x14ac:dyDescent="0.15">
      <c r="C54" s="7"/>
      <c r="D54" s="36" t="s">
        <v>88</v>
      </c>
      <c r="E54" s="24" t="s">
        <v>89</v>
      </c>
      <c r="F54" s="38" t="s">
        <v>79</v>
      </c>
      <c r="G54" s="26">
        <v>144.69999999999999</v>
      </c>
      <c r="H54" s="26">
        <v>146.35999999999999</v>
      </c>
      <c r="I54" s="26">
        <v>146.1</v>
      </c>
      <c r="J54" s="26">
        <v>146.10000000000002</v>
      </c>
    </row>
    <row r="55" spans="3:10" ht="15" x14ac:dyDescent="0.15">
      <c r="C55" s="7"/>
      <c r="D55" s="39" t="s">
        <v>90</v>
      </c>
      <c r="E55" s="40" t="s">
        <v>85</v>
      </c>
      <c r="F55" s="38" t="s">
        <v>79</v>
      </c>
      <c r="G55" s="26">
        <v>8.15</v>
      </c>
      <c r="H55" s="26">
        <v>6.46</v>
      </c>
      <c r="I55" s="26">
        <v>7.3000000000000007</v>
      </c>
      <c r="J55" s="26">
        <v>7.3000000000000007</v>
      </c>
    </row>
    <row r="56" spans="3:10" s="9" customFormat="1" ht="15" x14ac:dyDescent="0.15">
      <c r="C56" s="57"/>
      <c r="D56" s="34" t="s">
        <v>91</v>
      </c>
      <c r="E56" s="19" t="s">
        <v>92</v>
      </c>
      <c r="F56" s="20" t="s">
        <v>93</v>
      </c>
      <c r="G56" s="26">
        <v>116</v>
      </c>
      <c r="H56" s="26">
        <v>116</v>
      </c>
      <c r="I56" s="26">
        <v>116</v>
      </c>
      <c r="J56" s="26">
        <v>116</v>
      </c>
    </row>
    <row r="57" spans="3:10" s="9" customFormat="1" x14ac:dyDescent="0.15">
      <c r="C57" s="57"/>
      <c r="D57" s="18"/>
      <c r="E57" s="19" t="s">
        <v>94</v>
      </c>
      <c r="F57" s="20"/>
      <c r="G57" s="31"/>
      <c r="H57" s="31"/>
      <c r="I57" s="31"/>
      <c r="J57" s="31"/>
    </row>
    <row r="58" spans="3:10" x14ac:dyDescent="0.15">
      <c r="C58" s="7"/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3:10" x14ac:dyDescent="0.15">
      <c r="C59" s="7"/>
      <c r="D59" s="18" t="s">
        <v>97</v>
      </c>
      <c r="E59" s="35" t="s">
        <v>98</v>
      </c>
      <c r="F59" s="20" t="s">
        <v>184</v>
      </c>
      <c r="G59" s="26">
        <v>24.279999999999998</v>
      </c>
      <c r="H59" s="26">
        <v>24.75</v>
      </c>
      <c r="I59" s="26">
        <v>24.29</v>
      </c>
      <c r="J59" s="26">
        <v>24.470000000000002</v>
      </c>
    </row>
    <row r="60" spans="3:10" x14ac:dyDescent="0.15">
      <c r="C60" s="7"/>
      <c r="D60" s="18" t="s">
        <v>100</v>
      </c>
      <c r="E60" s="35" t="s">
        <v>101</v>
      </c>
      <c r="F60" s="42"/>
      <c r="G60" s="26">
        <v>0</v>
      </c>
      <c r="H60" s="26">
        <v>0</v>
      </c>
      <c r="I60" s="26">
        <v>0</v>
      </c>
      <c r="J60" s="26">
        <v>0</v>
      </c>
    </row>
    <row r="61" spans="3:10" x14ac:dyDescent="0.15">
      <c r="C61" s="7"/>
      <c r="D61" s="18" t="s">
        <v>102</v>
      </c>
      <c r="E61" s="43" t="s">
        <v>103</v>
      </c>
      <c r="F61" s="20" t="s">
        <v>104</v>
      </c>
      <c r="G61" s="26">
        <v>0</v>
      </c>
      <c r="H61" s="26">
        <v>0</v>
      </c>
      <c r="I61" s="26">
        <v>0</v>
      </c>
      <c r="J61" s="26">
        <v>0</v>
      </c>
    </row>
    <row r="62" spans="3:10" x14ac:dyDescent="0.15">
      <c r="C62" s="7"/>
      <c r="D62" s="18" t="s">
        <v>105</v>
      </c>
      <c r="E62" s="43" t="s">
        <v>106</v>
      </c>
      <c r="F62" s="20" t="s">
        <v>104</v>
      </c>
      <c r="G62" s="26">
        <v>0</v>
      </c>
      <c r="H62" s="26">
        <v>0</v>
      </c>
      <c r="I62" s="26">
        <v>0</v>
      </c>
      <c r="J62" s="26">
        <v>0</v>
      </c>
    </row>
    <row r="63" spans="3:10" x14ac:dyDescent="0.15">
      <c r="C63" s="7"/>
      <c r="D63" s="18" t="s">
        <v>107</v>
      </c>
      <c r="E63" s="43" t="s">
        <v>108</v>
      </c>
      <c r="F63" s="20" t="s">
        <v>185</v>
      </c>
      <c r="G63" s="26">
        <v>21.509999999999998</v>
      </c>
      <c r="H63" s="26">
        <v>20.76</v>
      </c>
      <c r="I63" s="26">
        <v>21.519999999999996</v>
      </c>
      <c r="J63" s="26">
        <v>21.68</v>
      </c>
    </row>
    <row r="64" spans="3:10" x14ac:dyDescent="0.15">
      <c r="C64" s="7"/>
      <c r="D64" s="18" t="s">
        <v>110</v>
      </c>
      <c r="E64" s="44"/>
      <c r="F64" s="20" t="s">
        <v>104</v>
      </c>
      <c r="G64" s="26">
        <v>0</v>
      </c>
      <c r="H64" s="26">
        <v>0</v>
      </c>
      <c r="I64" s="26">
        <v>0</v>
      </c>
      <c r="J64" s="26">
        <v>0</v>
      </c>
    </row>
    <row r="65" spans="3:10" x14ac:dyDescent="0.15">
      <c r="C65" s="7"/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339.73</v>
      </c>
      <c r="I65" s="23">
        <v>336.64</v>
      </c>
      <c r="J65" s="22">
        <v>336.64</v>
      </c>
    </row>
    <row r="66" spans="3:10" x14ac:dyDescent="0.15">
      <c r="C66" s="7"/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339.73</v>
      </c>
      <c r="I66" s="23">
        <v>336.64</v>
      </c>
      <c r="J66" s="22">
        <v>336.64</v>
      </c>
    </row>
    <row r="67" spans="3:10" x14ac:dyDescent="0.15">
      <c r="C67" s="7"/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3:10" x14ac:dyDescent="0.15">
      <c r="C68" s="7"/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131.51</v>
      </c>
      <c r="I68" s="23">
        <v>131.41999999999999</v>
      </c>
      <c r="J68" s="22">
        <v>131.41999999999999</v>
      </c>
    </row>
    <row r="69" spans="3:10" x14ac:dyDescent="0.15">
      <c r="D69" s="45"/>
      <c r="E69" s="7"/>
      <c r="F69" s="7"/>
      <c r="G69" s="7"/>
      <c r="H69" s="7"/>
      <c r="I69" s="7"/>
      <c r="J69" s="7"/>
    </row>
    <row r="72" spans="3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3:10" x14ac:dyDescent="0.15">
      <c r="D73" s="48"/>
      <c r="E73" s="49"/>
      <c r="F73" s="50"/>
      <c r="G73" s="50"/>
      <c r="H73" s="51"/>
      <c r="I73" s="47"/>
    </row>
    <row r="74" spans="3:10" x14ac:dyDescent="0.15">
      <c r="D74" s="48"/>
      <c r="E74" s="49"/>
      <c r="F74" s="51"/>
      <c r="G74" s="51"/>
      <c r="H74" s="51"/>
      <c r="I74" s="47"/>
    </row>
  </sheetData>
  <mergeCells count="4">
    <mergeCell ref="D6:F6"/>
    <mergeCell ref="D7:F7"/>
    <mergeCell ref="D72:E72"/>
    <mergeCell ref="F72:G72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57">
      <formula1>-1000000000000000</formula1>
      <formula2>1000000000000000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C44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52" t="str">
        <f>region_name</f>
        <v>Краснодарский край</v>
      </c>
      <c r="E1" s="52" t="str">
        <f>station</f>
        <v>ЗАО "Тбислисский сахарный завод"</v>
      </c>
      <c r="F1" s="52">
        <f>god</f>
        <v>2024</v>
      </c>
      <c r="G1" s="53" t="s">
        <v>128</v>
      </c>
      <c r="H1" s="5"/>
      <c r="I1" s="4"/>
      <c r="J1" s="4"/>
    </row>
    <row r="2" spans="1:10" s="2" customFormat="1" ht="17.25" hidden="1" customHeight="1" x14ac:dyDescent="0.15">
      <c r="D2" s="52"/>
      <c r="E2" s="52"/>
      <c r="F2" s="52"/>
      <c r="G2" s="53"/>
      <c r="H2" s="5"/>
      <c r="I2" s="4"/>
      <c r="J2" s="4"/>
    </row>
    <row r="3" spans="1:10" s="2" customFormat="1" ht="17.25" hidden="1" customHeight="1" x14ac:dyDescent="0.15">
      <c r="D3" s="52"/>
      <c r="E3" s="52"/>
      <c r="F3" s="52"/>
      <c r="G3" s="53"/>
      <c r="H3" s="5"/>
      <c r="I3" s="4"/>
      <c r="J3" s="4"/>
    </row>
    <row r="4" spans="1:10" s="2" customFormat="1" ht="17.25" hidden="1" customHeight="1" x14ac:dyDescent="0.15">
      <c r="D4" s="52"/>
      <c r="E4" s="52"/>
      <c r="F4" s="52"/>
      <c r="G4" s="53"/>
      <c r="H4" s="5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Февраль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(Февраль)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129</v>
      </c>
      <c r="H9" s="14" t="s">
        <v>131</v>
      </c>
      <c r="I9" s="14" t="s">
        <v>130</v>
      </c>
      <c r="J9" s="14" t="s">
        <v>132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0.39</v>
      </c>
      <c r="H13" s="22">
        <v>0.54</v>
      </c>
      <c r="I13" s="23">
        <v>0.17</v>
      </c>
      <c r="J13" s="22">
        <v>0.54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0.38</v>
      </c>
      <c r="H14" s="22">
        <v>0.48</v>
      </c>
      <c r="I14" s="23">
        <v>0.17</v>
      </c>
      <c r="J14" s="22">
        <v>0.48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-1.0000000000000009E-2</v>
      </c>
      <c r="H16" s="26">
        <f>H14-H13</f>
        <v>-6.0000000000000053E-2</v>
      </c>
      <c r="I16" s="26">
        <f>I14-I13</f>
        <v>0</v>
      </c>
      <c r="J16" s="26">
        <f>J14-J13</f>
        <v>-6.0000000000000053E-2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-0.01</v>
      </c>
      <c r="H19" s="22">
        <v>-0.06</v>
      </c>
      <c r="I19" s="23">
        <v>0</v>
      </c>
      <c r="J19" s="22">
        <v>-0.06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0.36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0.26</v>
      </c>
      <c r="H22" s="22">
        <v>0.36</v>
      </c>
      <c r="I22" s="23">
        <v>0.12</v>
      </c>
      <c r="J22" s="22">
        <v>0.36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7.8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7.8</v>
      </c>
      <c r="H24" s="22">
        <v>7.8</v>
      </c>
      <c r="I24" s="23">
        <v>8.07</v>
      </c>
      <c r="J24" s="22">
        <v>7.8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0.02</v>
      </c>
      <c r="H26" s="22">
        <v>0.03</v>
      </c>
      <c r="I26" s="23">
        <v>0.01</v>
      </c>
      <c r="J26" s="22">
        <v>0.03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</v>
      </c>
      <c r="H27" s="22">
        <v>0</v>
      </c>
      <c r="I27" s="23">
        <v>0</v>
      </c>
      <c r="J27" s="22">
        <v>0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</v>
      </c>
      <c r="H28" s="26">
        <f>(H27/H22*100)</f>
        <v>0</v>
      </c>
      <c r="I28" s="26">
        <f t="shared" ref="I28:J28" si="0">(I27/I22*100)</f>
        <v>0</v>
      </c>
      <c r="J28" s="26">
        <f t="shared" si="0"/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0.02</v>
      </c>
      <c r="H29" s="22">
        <v>0.03</v>
      </c>
      <c r="I29" s="23">
        <v>0.01</v>
      </c>
      <c r="J29" s="22">
        <v>0.03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3.4542314335060449</v>
      </c>
      <c r="H30" s="22">
        <f>H29/H49*1000</f>
        <v>4.7846889952153111</v>
      </c>
      <c r="I30" s="22">
        <f>I29/I49*1000</f>
        <v>2.2222222222222223</v>
      </c>
      <c r="J30" s="22">
        <f>J29/J49*1000</f>
        <v>4.5801526717557257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0.24</v>
      </c>
      <c r="H31" s="22">
        <v>0.33</v>
      </c>
      <c r="I31" s="23">
        <v>0.11</v>
      </c>
      <c r="J31" s="22">
        <v>0.33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0.24</v>
      </c>
      <c r="H32" s="22">
        <v>0.33</v>
      </c>
      <c r="I32" s="23">
        <v>0.11</v>
      </c>
      <c r="J32" s="22">
        <v>0.33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0.23</v>
      </c>
      <c r="H34" s="22">
        <v>0.28999999999999998</v>
      </c>
      <c r="I34" s="23">
        <v>0.11</v>
      </c>
      <c r="J34" s="22">
        <v>0.28999999999999998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0.23</v>
      </c>
      <c r="H35" s="22">
        <v>0.28999999999999998</v>
      </c>
      <c r="I35" s="23">
        <v>0.11</v>
      </c>
      <c r="J35" s="22">
        <v>0.28999999999999998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1">(H36/H31*100)</f>
        <v>0</v>
      </c>
      <c r="I37" s="26">
        <f t="shared" si="1"/>
        <v>0</v>
      </c>
      <c r="J37" s="26">
        <f t="shared" si="1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0.25</v>
      </c>
      <c r="H38" s="22">
        <f>H26+H34+H39</f>
        <v>0.31999999999999995</v>
      </c>
      <c r="I38" s="22">
        <f>I26+I34+I39</f>
        <v>0.12</v>
      </c>
      <c r="J38" s="22">
        <f>J26+J34+J39</f>
        <v>0.31999999999999995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-1.0000000000000009E-2</v>
      </c>
      <c r="H41" s="26">
        <f>H38-H22</f>
        <v>-4.0000000000000036E-2</v>
      </c>
      <c r="I41" s="26">
        <f>I38-I22</f>
        <v>0</v>
      </c>
      <c r="J41" s="26">
        <f>J38-J22</f>
        <v>-4.0000000000000036E-2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-0.01</v>
      </c>
      <c r="H44" s="22">
        <v>-0.04</v>
      </c>
      <c r="I44" s="23">
        <v>0</v>
      </c>
      <c r="J44" s="22">
        <v>-0.04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0.15</v>
      </c>
      <c r="H46" s="22">
        <v>0.11</v>
      </c>
      <c r="I46" s="23">
        <v>0.26</v>
      </c>
      <c r="J46" s="22">
        <v>0.11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0.15</v>
      </c>
      <c r="H48" s="22">
        <v>0.11</v>
      </c>
      <c r="I48" s="23">
        <v>0.26</v>
      </c>
      <c r="J48" s="22">
        <v>0.11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5.79</v>
      </c>
      <c r="H49" s="22">
        <v>6.27</v>
      </c>
      <c r="I49" s="23">
        <v>4.5</v>
      </c>
      <c r="J49" s="22">
        <v>6.55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0.11</v>
      </c>
      <c r="H50" s="22">
        <v>0</v>
      </c>
      <c r="I50" s="23">
        <v>0.09</v>
      </c>
      <c r="J50" s="22">
        <v>0.13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5.68</v>
      </c>
      <c r="H51" s="26">
        <f>H49-H50</f>
        <v>6.27</v>
      </c>
      <c r="I51" s="26">
        <f>I49-I50</f>
        <v>4.41</v>
      </c>
      <c r="J51" s="26">
        <f>J49-J50</f>
        <v>6.42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1.82</v>
      </c>
      <c r="H52" s="22">
        <v>1.7</v>
      </c>
      <c r="I52" s="23">
        <v>1.31</v>
      </c>
      <c r="J52" s="22">
        <v>1.92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0.34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5.68</v>
      </c>
      <c r="H54" s="26">
        <f>H51-H53</f>
        <v>5.93</v>
      </c>
      <c r="I54" s="26">
        <f>I51-I53</f>
        <v>4.41</v>
      </c>
      <c r="J54" s="26">
        <f>J51-J53</f>
        <v>6.42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1.82</v>
      </c>
      <c r="H55" s="22">
        <v>1.7</v>
      </c>
      <c r="I55" s="23">
        <v>1.31</v>
      </c>
      <c r="J55" s="22">
        <v>1.92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0.82</v>
      </c>
      <c r="H59" s="22">
        <v>0.94</v>
      </c>
      <c r="I59" s="23">
        <v>0.62</v>
      </c>
      <c r="J59" s="22">
        <v>0.96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0.73</v>
      </c>
      <c r="H63" s="22">
        <v>0.79</v>
      </c>
      <c r="I63" s="23">
        <v>0.55000000000000004</v>
      </c>
      <c r="J63" s="22">
        <v>0.85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340.93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340.93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131.52000000000001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6"/>
      <c r="E75" s="46"/>
      <c r="F75" s="46"/>
      <c r="G75" s="46"/>
      <c r="H75" s="46"/>
      <c r="I75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F47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133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Март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(Март)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134</v>
      </c>
      <c r="H9" s="14" t="s">
        <v>136</v>
      </c>
      <c r="I9" s="14" t="s">
        <v>135</v>
      </c>
      <c r="J9" s="14" t="s">
        <v>137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0.24</v>
      </c>
      <c r="H13" s="22">
        <v>0.17</v>
      </c>
      <c r="I13" s="23">
        <v>0.26</v>
      </c>
      <c r="J13" s="22">
        <v>0.17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0.23</v>
      </c>
      <c r="H14" s="22">
        <v>0.17</v>
      </c>
      <c r="I14" s="23">
        <v>0.25</v>
      </c>
      <c r="J14" s="22">
        <v>0.17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-9.9999999999999811E-3</v>
      </c>
      <c r="H16" s="26">
        <f>H14-H13</f>
        <v>0</v>
      </c>
      <c r="I16" s="26">
        <f>I14-I13</f>
        <v>-1.0000000000000009E-2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-0.01</v>
      </c>
      <c r="H19" s="22">
        <v>0</v>
      </c>
      <c r="I19" s="23">
        <v>-0.01</v>
      </c>
      <c r="J19" s="22">
        <v>0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0.13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0.18</v>
      </c>
      <c r="H22" s="22">
        <v>0.13</v>
      </c>
      <c r="I22" s="23">
        <v>0.19</v>
      </c>
      <c r="J22" s="22">
        <v>0.13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8.6300000000000008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8.6300000000000008</v>
      </c>
      <c r="H24" s="22">
        <v>8.6300000000000008</v>
      </c>
      <c r="I24" s="23">
        <v>8.6300000000000008</v>
      </c>
      <c r="J24" s="22">
        <v>8.6300000000000008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0.02</v>
      </c>
      <c r="H26" s="22">
        <v>0.01</v>
      </c>
      <c r="I26" s="23">
        <v>0.02</v>
      </c>
      <c r="J26" s="22">
        <v>0.01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</v>
      </c>
      <c r="H27" s="22">
        <v>0</v>
      </c>
      <c r="I27" s="23">
        <v>0</v>
      </c>
      <c r="J27" s="22">
        <v>0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</v>
      </c>
      <c r="H28" s="26">
        <f t="shared" ref="H28:J28" si="0">(H27/H22*100)</f>
        <v>0</v>
      </c>
      <c r="I28" s="26">
        <f t="shared" si="0"/>
        <v>0</v>
      </c>
      <c r="J28" s="26">
        <f t="shared" si="0"/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0.02</v>
      </c>
      <c r="H29" s="22">
        <v>0.01</v>
      </c>
      <c r="I29" s="23">
        <v>0.02</v>
      </c>
      <c r="J29" s="22">
        <v>0.01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3.5523978685612789</v>
      </c>
      <c r="H30" s="22">
        <f>H29/H49*1000</f>
        <v>2.0080321285140559</v>
      </c>
      <c r="I30" s="22">
        <f>I29/I49*1000</f>
        <v>3.6697247706422016</v>
      </c>
      <c r="J30" s="22">
        <f>J29/J49*1000</f>
        <v>1.953125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0.16</v>
      </c>
      <c r="H31" s="22">
        <v>0.12</v>
      </c>
      <c r="I31" s="23">
        <v>0.17</v>
      </c>
      <c r="J31" s="22">
        <v>0.12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0.16</v>
      </c>
      <c r="H32" s="22">
        <v>0.12</v>
      </c>
      <c r="I32" s="23">
        <v>0.17</v>
      </c>
      <c r="J32" s="22">
        <v>0.12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0.15</v>
      </c>
      <c r="H34" s="22">
        <v>0.12</v>
      </c>
      <c r="I34" s="23">
        <v>0.16</v>
      </c>
      <c r="J34" s="22">
        <v>0.12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0.15</v>
      </c>
      <c r="H35" s="22">
        <v>0.12</v>
      </c>
      <c r="I35" s="23">
        <v>0.16</v>
      </c>
      <c r="J35" s="22">
        <v>0.12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1">(H36/H31*100)</f>
        <v>0</v>
      </c>
      <c r="I37" s="26">
        <f t="shared" si="1"/>
        <v>0</v>
      </c>
      <c r="J37" s="26">
        <f t="shared" si="1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0.16999999999999998</v>
      </c>
      <c r="H38" s="22">
        <f>H26+H34+H39</f>
        <v>0.13</v>
      </c>
      <c r="I38" s="22">
        <f>I26+I34+I39</f>
        <v>0.18</v>
      </c>
      <c r="J38" s="22">
        <f>J26+J34+J39</f>
        <v>0.13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-1.0000000000000009E-2</v>
      </c>
      <c r="H41" s="26">
        <f>H38-H22</f>
        <v>0</v>
      </c>
      <c r="I41" s="26">
        <f>I38-I22</f>
        <v>-1.0000000000000009E-2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-0.01</v>
      </c>
      <c r="H44" s="22">
        <v>0</v>
      </c>
      <c r="I44" s="23">
        <v>-0.01</v>
      </c>
      <c r="J44" s="22">
        <v>0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0.25</v>
      </c>
      <c r="H46" s="22">
        <v>0.28999999999999998</v>
      </c>
      <c r="I46" s="23">
        <v>0.26</v>
      </c>
      <c r="J46" s="22">
        <v>0.28999999999999998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0.25</v>
      </c>
      <c r="H48" s="22">
        <v>0.28999999999999998</v>
      </c>
      <c r="I48" s="23">
        <v>0.26</v>
      </c>
      <c r="J48" s="22">
        <v>0.28999999999999998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5.63</v>
      </c>
      <c r="H49" s="22">
        <v>4.9800000000000004</v>
      </c>
      <c r="I49" s="23">
        <v>5.45</v>
      </c>
      <c r="J49" s="22">
        <v>5.12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0.11</v>
      </c>
      <c r="H50" s="22">
        <v>0</v>
      </c>
      <c r="I50" s="23">
        <v>0.11</v>
      </c>
      <c r="J50" s="22">
        <v>0.1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5.52</v>
      </c>
      <c r="H51" s="26">
        <f>H49-H50</f>
        <v>4.9800000000000004</v>
      </c>
      <c r="I51" s="26">
        <f>I49-I50</f>
        <v>5.34</v>
      </c>
      <c r="J51" s="26">
        <f>J49-J50</f>
        <v>5.0200000000000005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1.43</v>
      </c>
      <c r="H52" s="22">
        <v>0.8</v>
      </c>
      <c r="I52" s="23">
        <v>1.56</v>
      </c>
      <c r="J52" s="22">
        <v>0.91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0.2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5.52</v>
      </c>
      <c r="H54" s="26">
        <f>H51-H53</f>
        <v>4.78</v>
      </c>
      <c r="I54" s="26">
        <f>I51-I53</f>
        <v>5.34</v>
      </c>
      <c r="J54" s="26">
        <f>J51-J53</f>
        <v>5.0200000000000005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1.43</v>
      </c>
      <c r="H55" s="22">
        <v>0.8</v>
      </c>
      <c r="I55" s="23">
        <v>1.56</v>
      </c>
      <c r="J55" s="22">
        <v>0.91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0.78</v>
      </c>
      <c r="H59" s="22">
        <v>0.7</v>
      </c>
      <c r="I59" s="23">
        <v>0.76</v>
      </c>
      <c r="J59" s="22">
        <v>0.7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0.69</v>
      </c>
      <c r="H63" s="22">
        <v>0.59</v>
      </c>
      <c r="I63" s="23">
        <v>0.68</v>
      </c>
      <c r="J63" s="22">
        <v>0.62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341.58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341.58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64 F72:G72 F60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F47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138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Апрель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(Апрель)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139</v>
      </c>
      <c r="H9" s="14" t="s">
        <v>141</v>
      </c>
      <c r="I9" s="14" t="s">
        <v>140</v>
      </c>
      <c r="J9" s="14" t="s">
        <v>142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0.04</v>
      </c>
      <c r="H13" s="22">
        <v>7.0000000000000007E-2</v>
      </c>
      <c r="I13" s="23">
        <v>0</v>
      </c>
      <c r="J13" s="22">
        <v>7.0000000000000007E-2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0.04</v>
      </c>
      <c r="H14" s="22">
        <v>7.0000000000000007E-2</v>
      </c>
      <c r="I14" s="23">
        <v>0</v>
      </c>
      <c r="J14" s="22">
        <v>7.0000000000000007E-2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0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0</v>
      </c>
      <c r="H19" s="22">
        <v>0</v>
      </c>
      <c r="I19" s="23">
        <v>0</v>
      </c>
      <c r="J19" s="22">
        <v>0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0.05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0.03</v>
      </c>
      <c r="H22" s="22">
        <v>0.05</v>
      </c>
      <c r="I22" s="23">
        <v>0</v>
      </c>
      <c r="J22" s="22">
        <v>0.05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8.35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8.35</v>
      </c>
      <c r="H24" s="22">
        <v>8.35</v>
      </c>
      <c r="I24" s="23">
        <v>8.35</v>
      </c>
      <c r="J24" s="22">
        <v>8.35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</v>
      </c>
      <c r="H26" s="22">
        <v>0.01</v>
      </c>
      <c r="I26" s="23">
        <v>0</v>
      </c>
      <c r="J26" s="22">
        <v>0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</v>
      </c>
      <c r="H27" s="22">
        <v>0</v>
      </c>
      <c r="I27" s="23">
        <v>0</v>
      </c>
      <c r="J27" s="22">
        <v>0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</v>
      </c>
      <c r="H28" s="26">
        <f t="shared" ref="H28:J28" si="0">(H27/H22*100)</f>
        <v>0</v>
      </c>
      <c r="I28" s="26">
        <v>0</v>
      </c>
      <c r="J28" s="26">
        <f t="shared" si="0"/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</v>
      </c>
      <c r="H29" s="22">
        <v>0.01</v>
      </c>
      <c r="I29" s="23">
        <v>0</v>
      </c>
      <c r="J29" s="22">
        <v>0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1">
        <f>G29/G49*1000</f>
        <v>0</v>
      </c>
      <c r="H30" s="22">
        <f>H29/H49*1000</f>
        <v>4.5045045045045047</v>
      </c>
      <c r="I30" s="23">
        <f>I29/I49*1000</f>
        <v>0</v>
      </c>
      <c r="J30" s="22">
        <f>J29/J49*1000</f>
        <v>0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0.03</v>
      </c>
      <c r="H31" s="22">
        <v>0.04</v>
      </c>
      <c r="I31" s="23">
        <v>0</v>
      </c>
      <c r="J31" s="22">
        <v>0.05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0.03</v>
      </c>
      <c r="H32" s="22">
        <v>0.04</v>
      </c>
      <c r="I32" s="23">
        <v>0</v>
      </c>
      <c r="J32" s="22">
        <v>0.05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0.03</v>
      </c>
      <c r="H34" s="22">
        <v>0.04</v>
      </c>
      <c r="I34" s="23">
        <v>0</v>
      </c>
      <c r="J34" s="22">
        <v>0.05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0.03</v>
      </c>
      <c r="H35" s="22">
        <v>0.04</v>
      </c>
      <c r="I35" s="23">
        <v>0</v>
      </c>
      <c r="J35" s="22">
        <v>0.05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1">(H36/H31*100)</f>
        <v>0</v>
      </c>
      <c r="I37" s="26">
        <v>0</v>
      </c>
      <c r="J37" s="26">
        <f t="shared" si="1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0.03</v>
      </c>
      <c r="H38" s="22">
        <f>H26+H34+H39</f>
        <v>0.05</v>
      </c>
      <c r="I38" s="22">
        <f>I26+I34+I39</f>
        <v>0</v>
      </c>
      <c r="J38" s="22">
        <f>J26+J34+J39</f>
        <v>0.05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0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0</v>
      </c>
      <c r="H44" s="22">
        <v>0</v>
      </c>
      <c r="I44" s="23">
        <v>0</v>
      </c>
      <c r="J44" s="22">
        <v>0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0.26</v>
      </c>
      <c r="H46" s="22">
        <v>0.2</v>
      </c>
      <c r="I46" s="23">
        <v>0.27</v>
      </c>
      <c r="J46" s="22">
        <v>0.2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0.26</v>
      </c>
      <c r="H48" s="22">
        <v>0.2</v>
      </c>
      <c r="I48" s="23">
        <v>0.27</v>
      </c>
      <c r="J48" s="22">
        <v>0.2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2.9</v>
      </c>
      <c r="H49" s="22">
        <v>2.2200000000000002</v>
      </c>
      <c r="I49" s="23">
        <v>1.61</v>
      </c>
      <c r="J49" s="22">
        <v>2.29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0.06</v>
      </c>
      <c r="H50" s="22">
        <v>0</v>
      </c>
      <c r="I50" s="23">
        <v>0.03</v>
      </c>
      <c r="J50" s="22">
        <v>0.04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2.84</v>
      </c>
      <c r="H51" s="26">
        <f>H49-H50</f>
        <v>2.2200000000000002</v>
      </c>
      <c r="I51" s="26">
        <f>I49-I50</f>
        <v>1.58</v>
      </c>
      <c r="J51" s="26">
        <f>J49-J50</f>
        <v>2.25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0.53</v>
      </c>
      <c r="H52" s="22">
        <v>0.45</v>
      </c>
      <c r="I52" s="23">
        <v>0.4</v>
      </c>
      <c r="J52" s="22">
        <v>0.51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0.18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2.84</v>
      </c>
      <c r="H54" s="26">
        <f>H51-H53</f>
        <v>2.04</v>
      </c>
      <c r="I54" s="26">
        <f>I51-I53</f>
        <v>1.58</v>
      </c>
      <c r="J54" s="26">
        <f>J51-J53</f>
        <v>2.25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0.53</v>
      </c>
      <c r="H55" s="22">
        <v>0.45</v>
      </c>
      <c r="I55" s="23">
        <v>0.4</v>
      </c>
      <c r="J55" s="22">
        <v>0.51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0.38</v>
      </c>
      <c r="H59" s="22">
        <v>0.31</v>
      </c>
      <c r="I59" s="23">
        <v>0.21</v>
      </c>
      <c r="J59" s="22">
        <v>0.31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0.34</v>
      </c>
      <c r="H63" s="22">
        <v>0.26</v>
      </c>
      <c r="I63" s="23">
        <v>0.18</v>
      </c>
      <c r="J63" s="22">
        <v>0.27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336.65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336.65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131.53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64 F72:G72 F60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C5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143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Май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(Май)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144</v>
      </c>
      <c r="H9" s="14" t="s">
        <v>146</v>
      </c>
      <c r="I9" s="14" t="s">
        <v>145</v>
      </c>
      <c r="J9" s="14" t="s">
        <v>147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/>
      <c r="H13" s="22"/>
      <c r="I13" s="23"/>
      <c r="J13" s="22"/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/>
      <c r="H14" s="22"/>
      <c r="I14" s="23"/>
      <c r="J14" s="22"/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0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2"/>
      <c r="H17" s="22"/>
      <c r="I17" s="22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2"/>
      <c r="H18" s="22"/>
      <c r="I18" s="22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2"/>
      <c r="H19" s="22"/>
      <c r="I19" s="22"/>
      <c r="J19" s="22"/>
    </row>
    <row r="20" spans="4:10" ht="15" x14ac:dyDescent="0.15">
      <c r="D20" s="27" t="s">
        <v>23</v>
      </c>
      <c r="E20" s="25" t="s">
        <v>24</v>
      </c>
      <c r="F20" s="20" t="s">
        <v>6</v>
      </c>
      <c r="G20" s="22"/>
      <c r="H20" s="22"/>
      <c r="I20" s="22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22"/>
      <c r="H22" s="22"/>
      <c r="I22" s="22"/>
      <c r="J22" s="22"/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0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2"/>
      <c r="H24" s="22"/>
      <c r="I24" s="22"/>
      <c r="J24" s="22"/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2"/>
      <c r="H25" s="22"/>
      <c r="I25" s="22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2"/>
      <c r="H26" s="22"/>
      <c r="I26" s="22"/>
      <c r="J26" s="22"/>
    </row>
    <row r="27" spans="4:10" x14ac:dyDescent="0.15">
      <c r="D27" s="36" t="s">
        <v>38</v>
      </c>
      <c r="E27" s="25" t="s">
        <v>39</v>
      </c>
      <c r="F27" s="37" t="s">
        <v>27</v>
      </c>
      <c r="G27" s="22"/>
      <c r="H27" s="22"/>
      <c r="I27" s="22"/>
      <c r="J27" s="22"/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v>0</v>
      </c>
      <c r="H28" s="26">
        <v>0</v>
      </c>
      <c r="I28" s="26">
        <v>0</v>
      </c>
      <c r="J28" s="26"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2"/>
      <c r="H29" s="22"/>
      <c r="I29" s="22"/>
      <c r="J29" s="22"/>
    </row>
    <row r="30" spans="4:10" x14ac:dyDescent="0.15">
      <c r="D30" s="36" t="s">
        <v>45</v>
      </c>
      <c r="E30" s="28" t="s">
        <v>46</v>
      </c>
      <c r="F30" s="38" t="s">
        <v>47</v>
      </c>
      <c r="G30" s="22"/>
      <c r="H30" s="22"/>
      <c r="I30" s="22"/>
      <c r="J30" s="22"/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2"/>
      <c r="H31" s="22"/>
      <c r="I31" s="22"/>
      <c r="J31" s="22"/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2"/>
      <c r="H32" s="22"/>
      <c r="I32" s="22"/>
      <c r="J32" s="22"/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2"/>
      <c r="H33" s="22"/>
      <c r="I33" s="22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2"/>
      <c r="H34" s="22"/>
      <c r="I34" s="22"/>
      <c r="J34" s="22"/>
    </row>
    <row r="35" spans="4:10" x14ac:dyDescent="0.15">
      <c r="D35" s="36" t="s">
        <v>54</v>
      </c>
      <c r="E35" s="25" t="s">
        <v>55</v>
      </c>
      <c r="F35" s="37" t="s">
        <v>27</v>
      </c>
      <c r="G35" s="22"/>
      <c r="H35" s="22"/>
      <c r="I35" s="22"/>
      <c r="J35" s="22"/>
    </row>
    <row r="36" spans="4:10" x14ac:dyDescent="0.15">
      <c r="D36" s="36" t="s">
        <v>56</v>
      </c>
      <c r="E36" s="25" t="s">
        <v>57</v>
      </c>
      <c r="F36" s="37" t="s">
        <v>27</v>
      </c>
      <c r="G36" s="22"/>
      <c r="H36" s="22"/>
      <c r="I36" s="22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v>0</v>
      </c>
      <c r="H37" s="26">
        <v>0</v>
      </c>
      <c r="I37" s="26">
        <v>0</v>
      </c>
      <c r="J37" s="26"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0</v>
      </c>
      <c r="H38" s="22">
        <f>H26+H34+H39</f>
        <v>0</v>
      </c>
      <c r="I38" s="22">
        <f>I26+I34+I39</f>
        <v>0</v>
      </c>
      <c r="J38" s="22">
        <f>J26+J34+J39</f>
        <v>0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0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/>
      <c r="H44" s="22"/>
      <c r="I44" s="23"/>
      <c r="J44" s="22"/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0.15</v>
      </c>
      <c r="H46" s="22">
        <v>0.17</v>
      </c>
      <c r="I46" s="23">
        <v>0.15</v>
      </c>
      <c r="J46" s="22">
        <v>0.17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0.15</v>
      </c>
      <c r="H48" s="22">
        <v>0.17</v>
      </c>
      <c r="I48" s="23">
        <v>0.15</v>
      </c>
      <c r="J48" s="22">
        <v>0.17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/>
      <c r="H49" s="22"/>
      <c r="I49" s="23"/>
      <c r="J49" s="22"/>
    </row>
    <row r="50" spans="4:10" ht="22.5" x14ac:dyDescent="0.15">
      <c r="D50" s="36" t="s">
        <v>80</v>
      </c>
      <c r="E50" s="24" t="s">
        <v>81</v>
      </c>
      <c r="F50" s="38" t="s">
        <v>79</v>
      </c>
      <c r="G50" s="21"/>
      <c r="H50" s="22"/>
      <c r="I50" s="23"/>
      <c r="J50" s="22"/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0</v>
      </c>
      <c r="H51" s="26">
        <f>H49-H50</f>
        <v>0</v>
      </c>
      <c r="I51" s="26">
        <f>I49-I50</f>
        <v>0</v>
      </c>
      <c r="J51" s="26">
        <f>J49-J50</f>
        <v>0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2"/>
      <c r="H52" s="22"/>
      <c r="I52" s="22"/>
      <c r="J52" s="22"/>
    </row>
    <row r="53" spans="4:10" ht="22.5" x14ac:dyDescent="0.15">
      <c r="D53" s="36" t="s">
        <v>86</v>
      </c>
      <c r="E53" s="24" t="s">
        <v>87</v>
      </c>
      <c r="F53" s="38" t="s">
        <v>79</v>
      </c>
      <c r="G53" s="22"/>
      <c r="H53" s="22"/>
      <c r="I53" s="22"/>
      <c r="J53" s="22"/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0</v>
      </c>
      <c r="H54" s="26">
        <f>H51-H53</f>
        <v>0</v>
      </c>
      <c r="I54" s="26">
        <f>I51-I53</f>
        <v>0</v>
      </c>
      <c r="J54" s="26">
        <f>J51-J53</f>
        <v>0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2"/>
      <c r="H55" s="22"/>
      <c r="I55" s="22"/>
      <c r="J55" s="22"/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1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2"/>
      <c r="H59" s="22"/>
      <c r="I59" s="22"/>
      <c r="J59" s="22"/>
    </row>
    <row r="60" spans="4:10" x14ac:dyDescent="0.15">
      <c r="D60" s="18" t="s">
        <v>100</v>
      </c>
      <c r="E60" s="35" t="s">
        <v>101</v>
      </c>
      <c r="F60" s="42"/>
      <c r="G60" s="22"/>
      <c r="H60" s="22"/>
      <c r="I60" s="22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2"/>
      <c r="H61" s="22"/>
      <c r="I61" s="22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2"/>
      <c r="H62" s="22"/>
      <c r="I62" s="22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2"/>
      <c r="H63" s="22"/>
      <c r="I63" s="22"/>
      <c r="J63" s="22"/>
    </row>
    <row r="64" spans="4:10" x14ac:dyDescent="0.15">
      <c r="D64" s="18" t="s">
        <v>110</v>
      </c>
      <c r="E64" s="44"/>
      <c r="F64" s="20" t="s">
        <v>104</v>
      </c>
      <c r="G64" s="22"/>
      <c r="H64" s="22"/>
      <c r="I64" s="22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2"/>
      <c r="H65" s="22"/>
      <c r="I65" s="22"/>
      <c r="J65" s="22"/>
    </row>
    <row r="66" spans="4:10" x14ac:dyDescent="0.15">
      <c r="D66" s="18" t="s">
        <v>114</v>
      </c>
      <c r="E66" s="25" t="s">
        <v>115</v>
      </c>
      <c r="F66" s="20" t="s">
        <v>113</v>
      </c>
      <c r="G66" s="22"/>
      <c r="H66" s="22"/>
      <c r="I66" s="22"/>
      <c r="J66" s="22"/>
    </row>
    <row r="67" spans="4:10" x14ac:dyDescent="0.15">
      <c r="D67" s="18" t="s">
        <v>116</v>
      </c>
      <c r="E67" s="25" t="s">
        <v>117</v>
      </c>
      <c r="F67" s="20" t="s">
        <v>113</v>
      </c>
      <c r="G67" s="22"/>
      <c r="H67" s="22"/>
      <c r="I67" s="22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2"/>
      <c r="H68" s="22"/>
      <c r="I68" s="22"/>
      <c r="J68" s="22"/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2" t="s">
        <v>122</v>
      </c>
      <c r="G72" s="62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24:J51 G53:J54 G56:J57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C5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148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Июнь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(Июнь)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149</v>
      </c>
      <c r="H9" s="14" t="s">
        <v>151</v>
      </c>
      <c r="I9" s="14" t="s">
        <v>150</v>
      </c>
      <c r="J9" s="14" t="s">
        <v>152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1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1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2"/>
      <c r="H13" s="22"/>
      <c r="I13" s="22"/>
      <c r="J13" s="22"/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2"/>
      <c r="H14" s="22"/>
      <c r="I14" s="22"/>
      <c r="J14" s="22"/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2"/>
      <c r="H15" s="22"/>
      <c r="I15" s="22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0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2"/>
      <c r="H17" s="22"/>
      <c r="I17" s="22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2"/>
      <c r="H18" s="22"/>
      <c r="I18" s="22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2"/>
      <c r="H19" s="22"/>
      <c r="I19" s="22"/>
      <c r="J19" s="22"/>
    </row>
    <row r="20" spans="4:10" ht="15" x14ac:dyDescent="0.15">
      <c r="D20" s="27" t="s">
        <v>23</v>
      </c>
      <c r="E20" s="25" t="s">
        <v>24</v>
      </c>
      <c r="F20" s="20" t="s">
        <v>6</v>
      </c>
      <c r="G20" s="22"/>
      <c r="H20" s="22"/>
      <c r="I20" s="22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22"/>
      <c r="H22" s="22"/>
      <c r="I22" s="22"/>
      <c r="J22" s="22"/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0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2"/>
      <c r="H24" s="22"/>
      <c r="I24" s="22"/>
      <c r="J24" s="22"/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2"/>
      <c r="H25" s="22"/>
      <c r="I25" s="22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2"/>
      <c r="H26" s="22"/>
      <c r="I26" s="22"/>
      <c r="J26" s="22"/>
    </row>
    <row r="27" spans="4:10" x14ac:dyDescent="0.15">
      <c r="D27" s="36" t="s">
        <v>38</v>
      </c>
      <c r="E27" s="25" t="s">
        <v>39</v>
      </c>
      <c r="F27" s="37" t="s">
        <v>27</v>
      </c>
      <c r="G27" s="22"/>
      <c r="H27" s="22"/>
      <c r="I27" s="22"/>
      <c r="J27" s="22"/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v>0</v>
      </c>
      <c r="H28" s="26">
        <v>0</v>
      </c>
      <c r="I28" s="26">
        <v>0</v>
      </c>
      <c r="J28" s="26"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2"/>
      <c r="H29" s="22"/>
      <c r="I29" s="22"/>
      <c r="J29" s="22"/>
    </row>
    <row r="30" spans="4:10" x14ac:dyDescent="0.15">
      <c r="D30" s="36" t="s">
        <v>45</v>
      </c>
      <c r="E30" s="28" t="s">
        <v>46</v>
      </c>
      <c r="F30" s="38" t="s">
        <v>47</v>
      </c>
      <c r="G30" s="22"/>
      <c r="H30" s="22"/>
      <c r="I30" s="22"/>
      <c r="J30" s="22"/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2"/>
      <c r="H31" s="22"/>
      <c r="I31" s="22"/>
      <c r="J31" s="22"/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2"/>
      <c r="H32" s="22"/>
      <c r="I32" s="22"/>
      <c r="J32" s="22"/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2"/>
      <c r="H33" s="22"/>
      <c r="I33" s="22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2"/>
      <c r="H34" s="22"/>
      <c r="I34" s="22"/>
      <c r="J34" s="22"/>
    </row>
    <row r="35" spans="4:10" x14ac:dyDescent="0.15">
      <c r="D35" s="36" t="s">
        <v>54</v>
      </c>
      <c r="E35" s="25" t="s">
        <v>55</v>
      </c>
      <c r="F35" s="37" t="s">
        <v>27</v>
      </c>
      <c r="G35" s="22"/>
      <c r="H35" s="22"/>
      <c r="I35" s="22"/>
      <c r="J35" s="22"/>
    </row>
    <row r="36" spans="4:10" x14ac:dyDescent="0.15">
      <c r="D36" s="36" t="s">
        <v>56</v>
      </c>
      <c r="E36" s="25" t="s">
        <v>57</v>
      </c>
      <c r="F36" s="37" t="s">
        <v>27</v>
      </c>
      <c r="G36" s="22"/>
      <c r="H36" s="22"/>
      <c r="I36" s="22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v>0</v>
      </c>
      <c r="H37" s="26">
        <v>0</v>
      </c>
      <c r="I37" s="26">
        <v>0</v>
      </c>
      <c r="J37" s="26"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0</v>
      </c>
      <c r="H38" s="22">
        <f>H26+H34+H39</f>
        <v>0</v>
      </c>
      <c r="I38" s="22">
        <f>I26+I34+I39</f>
        <v>0</v>
      </c>
      <c r="J38" s="22">
        <f>J26+J34+J39</f>
        <v>0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0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/>
      <c r="H44" s="22"/>
      <c r="I44" s="23"/>
      <c r="J44" s="22"/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0.15</v>
      </c>
      <c r="H46" s="22">
        <v>0.16</v>
      </c>
      <c r="I46" s="23">
        <v>0.14000000000000001</v>
      </c>
      <c r="J46" s="22">
        <v>0.16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0.15</v>
      </c>
      <c r="H48" s="22">
        <v>0.16</v>
      </c>
      <c r="I48" s="23">
        <v>0.14000000000000001</v>
      </c>
      <c r="J48" s="22">
        <v>0.16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/>
      <c r="H49" s="22"/>
      <c r="I49" s="23"/>
      <c r="J49" s="22"/>
    </row>
    <row r="50" spans="4:10" ht="22.5" x14ac:dyDescent="0.15">
      <c r="D50" s="36" t="s">
        <v>80</v>
      </c>
      <c r="E50" s="24" t="s">
        <v>81</v>
      </c>
      <c r="F50" s="38" t="s">
        <v>79</v>
      </c>
      <c r="G50" s="21"/>
      <c r="H50" s="22"/>
      <c r="I50" s="23"/>
      <c r="J50" s="22"/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0</v>
      </c>
      <c r="H51" s="26">
        <f>H49-H50</f>
        <v>0</v>
      </c>
      <c r="I51" s="26">
        <f>I49-I50</f>
        <v>0</v>
      </c>
      <c r="J51" s="26">
        <f>J49-J50</f>
        <v>0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2"/>
      <c r="H52" s="22"/>
      <c r="I52" s="22"/>
      <c r="J52" s="22"/>
    </row>
    <row r="53" spans="4:10" ht="22.5" x14ac:dyDescent="0.15">
      <c r="D53" s="36" t="s">
        <v>86</v>
      </c>
      <c r="E53" s="24" t="s">
        <v>87</v>
      </c>
      <c r="F53" s="38" t="s">
        <v>79</v>
      </c>
      <c r="G53" s="22"/>
      <c r="H53" s="22"/>
      <c r="I53" s="22"/>
      <c r="J53" s="22"/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0</v>
      </c>
      <c r="H54" s="26">
        <f>H51-H53</f>
        <v>0</v>
      </c>
      <c r="I54" s="26">
        <f>I51-I53</f>
        <v>0</v>
      </c>
      <c r="J54" s="26">
        <f>J51-J53</f>
        <v>0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2"/>
      <c r="H55" s="22"/>
      <c r="I55" s="22"/>
      <c r="J55" s="22"/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2"/>
      <c r="H59" s="22"/>
      <c r="I59" s="22"/>
      <c r="J59" s="22"/>
    </row>
    <row r="60" spans="4:10" x14ac:dyDescent="0.15">
      <c r="D60" s="18" t="s">
        <v>100</v>
      </c>
      <c r="E60" s="35" t="s">
        <v>101</v>
      </c>
      <c r="F60" s="42"/>
      <c r="G60" s="22"/>
      <c r="H60" s="22"/>
      <c r="I60" s="22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2"/>
      <c r="H61" s="22"/>
      <c r="I61" s="22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2"/>
      <c r="H62" s="22"/>
      <c r="I62" s="22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2"/>
      <c r="H63" s="22"/>
      <c r="I63" s="22"/>
      <c r="J63" s="22"/>
    </row>
    <row r="64" spans="4:10" x14ac:dyDescent="0.15">
      <c r="D64" s="18" t="s">
        <v>110</v>
      </c>
      <c r="E64" s="44"/>
      <c r="F64" s="20" t="s">
        <v>104</v>
      </c>
      <c r="G64" s="22"/>
      <c r="H64" s="22"/>
      <c r="I64" s="22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2"/>
      <c r="H65" s="22"/>
      <c r="I65" s="22"/>
      <c r="J65" s="22"/>
    </row>
    <row r="66" spans="4:10" x14ac:dyDescent="0.15">
      <c r="D66" s="18" t="s">
        <v>114</v>
      </c>
      <c r="E66" s="25" t="s">
        <v>115</v>
      </c>
      <c r="F66" s="20" t="s">
        <v>113</v>
      </c>
      <c r="G66" s="22"/>
      <c r="H66" s="22"/>
      <c r="I66" s="22"/>
      <c r="J66" s="22"/>
    </row>
    <row r="67" spans="4:10" x14ac:dyDescent="0.15">
      <c r="D67" s="18" t="s">
        <v>116</v>
      </c>
      <c r="E67" s="25" t="s">
        <v>117</v>
      </c>
      <c r="F67" s="20" t="s">
        <v>113</v>
      </c>
      <c r="G67" s="22"/>
      <c r="H67" s="22"/>
      <c r="I67" s="22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2"/>
      <c r="H68" s="22"/>
      <c r="I68" s="22"/>
      <c r="J68" s="22"/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6"/>
      <c r="E75" s="46"/>
      <c r="F75" s="46"/>
      <c r="G75" s="46"/>
      <c r="H75" s="46"/>
      <c r="I75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24:J51 G53:J54 G56:J57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C5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153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Июль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(Июль)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154</v>
      </c>
      <c r="H9" s="14" t="s">
        <v>156</v>
      </c>
      <c r="I9" s="14" t="s">
        <v>155</v>
      </c>
      <c r="J9" s="14" t="s">
        <v>157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1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1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2"/>
      <c r="H13" s="22"/>
      <c r="I13" s="22"/>
      <c r="J13" s="22"/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2"/>
      <c r="H14" s="22"/>
      <c r="I14" s="22"/>
      <c r="J14" s="22"/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2"/>
      <c r="H15" s="22"/>
      <c r="I15" s="22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0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2"/>
      <c r="H17" s="22"/>
      <c r="I17" s="22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2"/>
      <c r="H18" s="22"/>
      <c r="I18" s="22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2"/>
      <c r="H19" s="22"/>
      <c r="I19" s="22"/>
      <c r="J19" s="22"/>
    </row>
    <row r="20" spans="4:10" ht="15" x14ac:dyDescent="0.15">
      <c r="D20" s="27" t="s">
        <v>23</v>
      </c>
      <c r="E20" s="25" t="s">
        <v>24</v>
      </c>
      <c r="F20" s="20" t="s">
        <v>6</v>
      </c>
      <c r="G20" s="22"/>
      <c r="H20" s="22"/>
      <c r="I20" s="22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0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22"/>
      <c r="H22" s="22"/>
      <c r="I22" s="22"/>
      <c r="J22" s="22"/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0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2"/>
      <c r="H24" s="22"/>
      <c r="I24" s="22"/>
      <c r="J24" s="22"/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2"/>
      <c r="H25" s="22"/>
      <c r="I25" s="22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2"/>
      <c r="H26" s="22"/>
      <c r="I26" s="22"/>
      <c r="J26" s="22"/>
    </row>
    <row r="27" spans="4:10" x14ac:dyDescent="0.15">
      <c r="D27" s="36" t="s">
        <v>38</v>
      </c>
      <c r="E27" s="25" t="s">
        <v>39</v>
      </c>
      <c r="F27" s="37" t="s">
        <v>27</v>
      </c>
      <c r="G27" s="22"/>
      <c r="H27" s="22"/>
      <c r="I27" s="22"/>
      <c r="J27" s="22"/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v>0</v>
      </c>
      <c r="H28" s="26">
        <v>0</v>
      </c>
      <c r="I28" s="26">
        <v>0</v>
      </c>
      <c r="J28" s="26">
        <v>0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2"/>
      <c r="H29" s="22"/>
      <c r="I29" s="22"/>
      <c r="J29" s="22"/>
    </row>
    <row r="30" spans="4:10" x14ac:dyDescent="0.15">
      <c r="D30" s="36" t="s">
        <v>45</v>
      </c>
      <c r="E30" s="28" t="s">
        <v>46</v>
      </c>
      <c r="F30" s="38" t="s">
        <v>47</v>
      </c>
      <c r="G30" s="22"/>
      <c r="H30" s="22"/>
      <c r="I30" s="22"/>
      <c r="J30" s="22"/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2"/>
      <c r="H31" s="22"/>
      <c r="I31" s="22"/>
      <c r="J31" s="22"/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2"/>
      <c r="H32" s="22"/>
      <c r="I32" s="22"/>
      <c r="J32" s="22"/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2"/>
      <c r="H33" s="22"/>
      <c r="I33" s="22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2"/>
      <c r="H34" s="22"/>
      <c r="I34" s="22"/>
      <c r="J34" s="22"/>
    </row>
    <row r="35" spans="4:10" x14ac:dyDescent="0.15">
      <c r="D35" s="36" t="s">
        <v>54</v>
      </c>
      <c r="E35" s="25" t="s">
        <v>55</v>
      </c>
      <c r="F35" s="37" t="s">
        <v>27</v>
      </c>
      <c r="G35" s="22"/>
      <c r="H35" s="22"/>
      <c r="I35" s="22"/>
      <c r="J35" s="22"/>
    </row>
    <row r="36" spans="4:10" x14ac:dyDescent="0.15">
      <c r="D36" s="36" t="s">
        <v>56</v>
      </c>
      <c r="E36" s="25" t="s">
        <v>57</v>
      </c>
      <c r="F36" s="37" t="s">
        <v>27</v>
      </c>
      <c r="G36" s="22"/>
      <c r="H36" s="22"/>
      <c r="I36" s="22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v>0</v>
      </c>
      <c r="H37" s="26">
        <v>0</v>
      </c>
      <c r="I37" s="26">
        <v>0</v>
      </c>
      <c r="J37" s="26"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0</v>
      </c>
      <c r="H38" s="22">
        <f>H26+H34+H39</f>
        <v>0</v>
      </c>
      <c r="I38" s="22">
        <f>I26+I34+I39</f>
        <v>0</v>
      </c>
      <c r="J38" s="22">
        <f>J26+J34+J39</f>
        <v>0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0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/>
      <c r="H44" s="22"/>
      <c r="I44" s="23"/>
      <c r="J44" s="22"/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0.18</v>
      </c>
      <c r="H46" s="22">
        <v>0.17</v>
      </c>
      <c r="I46" s="23">
        <v>0.19</v>
      </c>
      <c r="J46" s="22">
        <v>0.17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0.18</v>
      </c>
      <c r="H48" s="22">
        <v>0.17</v>
      </c>
      <c r="I48" s="23">
        <v>0.19</v>
      </c>
      <c r="J48" s="22">
        <v>0.17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/>
      <c r="H49" s="22"/>
      <c r="I49" s="23"/>
      <c r="J49" s="22"/>
    </row>
    <row r="50" spans="4:10" ht="22.5" x14ac:dyDescent="0.15">
      <c r="D50" s="36" t="s">
        <v>80</v>
      </c>
      <c r="E50" s="24" t="s">
        <v>81</v>
      </c>
      <c r="F50" s="38" t="s">
        <v>79</v>
      </c>
      <c r="G50" s="21"/>
      <c r="H50" s="22"/>
      <c r="I50" s="23"/>
      <c r="J50" s="22"/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0</v>
      </c>
      <c r="H51" s="26">
        <f>H49-H50</f>
        <v>0</v>
      </c>
      <c r="I51" s="26">
        <f>I49-I50</f>
        <v>0</v>
      </c>
      <c r="J51" s="26">
        <f>J49-J50</f>
        <v>0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2"/>
      <c r="H52" s="22"/>
      <c r="I52" s="22"/>
      <c r="J52" s="22"/>
    </row>
    <row r="53" spans="4:10" ht="22.5" x14ac:dyDescent="0.15">
      <c r="D53" s="36" t="s">
        <v>86</v>
      </c>
      <c r="E53" s="24" t="s">
        <v>87</v>
      </c>
      <c r="F53" s="38" t="s">
        <v>79</v>
      </c>
      <c r="G53" s="22"/>
      <c r="H53" s="22"/>
      <c r="I53" s="22"/>
      <c r="J53" s="22"/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0</v>
      </c>
      <c r="H54" s="26">
        <f>H51-H53</f>
        <v>0</v>
      </c>
      <c r="I54" s="26">
        <f>I51-I53</f>
        <v>0</v>
      </c>
      <c r="J54" s="26">
        <f>J51-J53</f>
        <v>0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2"/>
      <c r="H55" s="22"/>
      <c r="I55" s="22"/>
      <c r="J55" s="22"/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1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2"/>
      <c r="H59" s="22"/>
      <c r="I59" s="22"/>
      <c r="J59" s="22"/>
    </row>
    <row r="60" spans="4:10" x14ac:dyDescent="0.15">
      <c r="D60" s="18" t="s">
        <v>100</v>
      </c>
      <c r="E60" s="35" t="s">
        <v>101</v>
      </c>
      <c r="F60" s="42"/>
      <c r="G60" s="22"/>
      <c r="H60" s="22"/>
      <c r="I60" s="22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2"/>
      <c r="H61" s="22"/>
      <c r="I61" s="22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2"/>
      <c r="H62" s="22"/>
      <c r="I62" s="22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2"/>
      <c r="H63" s="22"/>
      <c r="I63" s="22"/>
      <c r="J63" s="22"/>
    </row>
    <row r="64" spans="4:10" x14ac:dyDescent="0.15">
      <c r="D64" s="18" t="s">
        <v>110</v>
      </c>
      <c r="E64" s="44"/>
      <c r="F64" s="20" t="s">
        <v>104</v>
      </c>
      <c r="G64" s="22"/>
      <c r="H64" s="22"/>
      <c r="I64" s="22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2"/>
      <c r="H65" s="22"/>
      <c r="I65" s="22"/>
      <c r="J65" s="22"/>
    </row>
    <row r="66" spans="4:10" x14ac:dyDescent="0.15">
      <c r="D66" s="18" t="s">
        <v>114</v>
      </c>
      <c r="E66" s="25" t="s">
        <v>115</v>
      </c>
      <c r="F66" s="20" t="s">
        <v>113</v>
      </c>
      <c r="G66" s="22"/>
      <c r="H66" s="22"/>
      <c r="I66" s="22"/>
      <c r="J66" s="22"/>
    </row>
    <row r="67" spans="4:10" x14ac:dyDescent="0.15">
      <c r="D67" s="18" t="s">
        <v>116</v>
      </c>
      <c r="E67" s="25" t="s">
        <v>117</v>
      </c>
      <c r="F67" s="20" t="s">
        <v>113</v>
      </c>
      <c r="G67" s="22"/>
      <c r="H67" s="22"/>
      <c r="I67" s="22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2"/>
      <c r="H68" s="22"/>
      <c r="I68" s="22"/>
      <c r="J68" s="22"/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24:J51 G53:J54 G56:J57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F38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158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Август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(Август)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159</v>
      </c>
      <c r="H9" s="14" t="s">
        <v>161</v>
      </c>
      <c r="I9" s="14" t="s">
        <v>160</v>
      </c>
      <c r="J9" s="14" t="s">
        <v>162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1.76</v>
      </c>
      <c r="H13" s="22">
        <v>3.76</v>
      </c>
      <c r="I13" s="23">
        <v>2.58</v>
      </c>
      <c r="J13" s="22">
        <v>3.75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1.73</v>
      </c>
      <c r="H14" s="22">
        <v>3.76</v>
      </c>
      <c r="I14" s="23">
        <v>2.58</v>
      </c>
      <c r="J14" s="22">
        <v>3.75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-3.0000000000000027E-2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-0.03</v>
      </c>
      <c r="H19" s="22">
        <v>0</v>
      </c>
      <c r="I19" s="23">
        <v>0</v>
      </c>
      <c r="J19" s="22">
        <v>0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2.79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1.31</v>
      </c>
      <c r="H22" s="22">
        <v>2.8</v>
      </c>
      <c r="I22" s="23">
        <v>1.92</v>
      </c>
      <c r="J22" s="22">
        <v>2.79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8.6300000000000008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8.6300000000000008</v>
      </c>
      <c r="H24" s="22">
        <v>8.6300000000000008</v>
      </c>
      <c r="I24" s="23">
        <v>8.6300000000000008</v>
      </c>
      <c r="J24" s="22">
        <v>8.6300000000000008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0.1</v>
      </c>
      <c r="H26" s="22">
        <v>0.22</v>
      </c>
      <c r="I26" s="23">
        <v>0.15</v>
      </c>
      <c r="J26" s="22">
        <v>0.22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0.01</v>
      </c>
      <c r="H27" s="22">
        <v>0.02</v>
      </c>
      <c r="I27" s="23">
        <v>0.01</v>
      </c>
      <c r="J27" s="22">
        <v>0.02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0.76335877862595414</v>
      </c>
      <c r="H28" s="26">
        <f t="shared" ref="H28:J28" si="0">(H27/H22*100)</f>
        <v>0.7142857142857143</v>
      </c>
      <c r="I28" s="26">
        <f t="shared" si="0"/>
        <v>0.52083333333333337</v>
      </c>
      <c r="J28" s="26">
        <f t="shared" si="0"/>
        <v>0.71684587813620071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0.09</v>
      </c>
      <c r="H29" s="22">
        <v>0.2</v>
      </c>
      <c r="I29" s="23">
        <v>0.14000000000000001</v>
      </c>
      <c r="J29" s="22">
        <v>0.2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8.7890625</v>
      </c>
      <c r="H30" s="22">
        <f>H29/H49*1000</f>
        <v>9.6525096525096536</v>
      </c>
      <c r="I30" s="22">
        <f>I29/I49*1000</f>
        <v>9.3708165997322652</v>
      </c>
      <c r="J30" s="22">
        <f>J29/J49*1000</f>
        <v>9.624639076034649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1.21</v>
      </c>
      <c r="H31" s="22">
        <v>2.58</v>
      </c>
      <c r="I31" s="23">
        <v>1.77</v>
      </c>
      <c r="J31" s="22">
        <v>2.57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1.21</v>
      </c>
      <c r="H32" s="22">
        <v>2.58</v>
      </c>
      <c r="I32" s="23">
        <v>1.77</v>
      </c>
      <c r="J32" s="22">
        <v>2.57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1.19</v>
      </c>
      <c r="H34" s="22">
        <v>2.58</v>
      </c>
      <c r="I34" s="23">
        <v>1.77</v>
      </c>
      <c r="J34" s="22">
        <v>2.57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1.19</v>
      </c>
      <c r="H35" s="22">
        <v>2.58</v>
      </c>
      <c r="I35" s="23">
        <v>1.77</v>
      </c>
      <c r="J35" s="22">
        <v>2.57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1">(H36/H31*100)</f>
        <v>0</v>
      </c>
      <c r="I37" s="26">
        <f t="shared" si="1"/>
        <v>0</v>
      </c>
      <c r="J37" s="26">
        <f t="shared" si="1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1.29</v>
      </c>
      <c r="H38" s="22">
        <f>H26+H34+H39</f>
        <v>2.8000000000000003</v>
      </c>
      <c r="I38" s="22">
        <f>I26+I34+I39</f>
        <v>1.92</v>
      </c>
      <c r="J38" s="22">
        <f>J26+J34+J39</f>
        <v>2.79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-2.0000000000000018E-2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-0.02</v>
      </c>
      <c r="H44" s="22">
        <v>0</v>
      </c>
      <c r="I44" s="23">
        <v>0</v>
      </c>
      <c r="J44" s="22">
        <v>0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0.64</v>
      </c>
      <c r="H46" s="22">
        <v>0.63</v>
      </c>
      <c r="I46" s="23">
        <v>0.65</v>
      </c>
      <c r="J46" s="22">
        <v>0.63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0.64</v>
      </c>
      <c r="H48" s="22">
        <v>0.63</v>
      </c>
      <c r="I48" s="23">
        <v>0.65</v>
      </c>
      <c r="J48" s="22">
        <v>0.63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10.24</v>
      </c>
      <c r="H49" s="22">
        <v>20.72</v>
      </c>
      <c r="I49" s="23">
        <v>14.94</v>
      </c>
      <c r="J49" s="22">
        <v>20.78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0.2</v>
      </c>
      <c r="H50" s="22">
        <v>0</v>
      </c>
      <c r="I50" s="23">
        <v>0.28999999999999998</v>
      </c>
      <c r="J50" s="22">
        <v>0.4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10.040000000000001</v>
      </c>
      <c r="H51" s="26">
        <f>H49-H50</f>
        <v>20.72</v>
      </c>
      <c r="I51" s="26">
        <f>I49-I50</f>
        <v>14.65</v>
      </c>
      <c r="J51" s="26">
        <f>J49-J50</f>
        <v>20.380000000000003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0</v>
      </c>
      <c r="H52" s="22">
        <v>0</v>
      </c>
      <c r="I52" s="23">
        <v>0</v>
      </c>
      <c r="J52" s="22">
        <v>0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10.040000000000001</v>
      </c>
      <c r="H54" s="26">
        <f>H51-H53</f>
        <v>20.72</v>
      </c>
      <c r="I54" s="26">
        <f>I51-I53</f>
        <v>14.65</v>
      </c>
      <c r="J54" s="26">
        <f>J51-J53</f>
        <v>20.380000000000003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0</v>
      </c>
      <c r="H55" s="22">
        <v>0</v>
      </c>
      <c r="I55" s="23">
        <v>0</v>
      </c>
      <c r="J55" s="22">
        <v>0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1.73</v>
      </c>
      <c r="H59" s="22">
        <v>3.58</v>
      </c>
      <c r="I59" s="23">
        <v>2.52</v>
      </c>
      <c r="J59" s="22">
        <v>3.54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1.53</v>
      </c>
      <c r="H63" s="22">
        <v>2.98</v>
      </c>
      <c r="I63" s="23">
        <v>2.23</v>
      </c>
      <c r="J63" s="22">
        <v>3.14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334.11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334.11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131.51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6"/>
      <c r="E75" s="46"/>
      <c r="F75" s="46"/>
      <c r="G75" s="46"/>
      <c r="H75" s="46"/>
      <c r="I75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F44" workbookViewId="0">
      <selection activeCell="D6" sqref="D6:F6"/>
    </sheetView>
  </sheetViews>
  <sheetFormatPr defaultColWidth="14.140625" defaultRowHeight="11.25" x14ac:dyDescent="0.15"/>
  <cols>
    <col min="1" max="2" width="0" style="5" hidden="1" customWidth="1"/>
    <col min="3" max="3" width="2.7109375" style="5" customWidth="1"/>
    <col min="4" max="4" width="7.7109375" style="13" customWidth="1"/>
    <col min="5" max="5" width="56.28515625" style="5" customWidth="1"/>
    <col min="6" max="6" width="11.7109375" style="5" customWidth="1"/>
    <col min="7" max="10" width="18.7109375" style="5" customWidth="1"/>
    <col min="11" max="16384" width="14.140625" style="5"/>
  </cols>
  <sheetData>
    <row r="1" spans="1:10" s="2" customFormat="1" ht="17.25" hidden="1" customHeight="1" x14ac:dyDescent="0.15">
      <c r="A1" s="1"/>
      <c r="D1" s="3" t="str">
        <f>region_name</f>
        <v>Краснодарский край</v>
      </c>
      <c r="E1" s="3" t="str">
        <f>station</f>
        <v>ЗАО "Тбислисский сахарный завод"</v>
      </c>
      <c r="F1" s="3">
        <f>god</f>
        <v>2024</v>
      </c>
      <c r="G1" s="4" t="s">
        <v>163</v>
      </c>
      <c r="I1" s="4"/>
      <c r="J1" s="4"/>
    </row>
    <row r="2" spans="1:10" s="2" customFormat="1" ht="17.25" hidden="1" customHeight="1" x14ac:dyDescent="0.15">
      <c r="D2" s="3"/>
      <c r="E2" s="3"/>
      <c r="F2" s="3"/>
      <c r="G2" s="4"/>
      <c r="I2" s="4"/>
      <c r="J2" s="4"/>
    </row>
    <row r="3" spans="1:10" s="2" customFormat="1" ht="17.25" hidden="1" customHeight="1" x14ac:dyDescent="0.15">
      <c r="D3" s="3"/>
      <c r="E3" s="3"/>
      <c r="F3" s="3"/>
      <c r="G3" s="4"/>
      <c r="I3" s="4"/>
      <c r="J3" s="4"/>
    </row>
    <row r="4" spans="1:10" s="2" customFormat="1" ht="17.25" hidden="1" customHeight="1" x14ac:dyDescent="0.15">
      <c r="D4" s="3"/>
      <c r="E4" s="3"/>
      <c r="F4" s="3"/>
      <c r="G4" s="4"/>
      <c r="I4" s="4"/>
      <c r="J4" s="4"/>
    </row>
    <row r="5" spans="1:10" x14ac:dyDescent="0.15">
      <c r="D5" s="6"/>
      <c r="E5" s="7"/>
      <c r="F5" s="7"/>
    </row>
    <row r="6" spans="1:10" ht="15.95" customHeight="1" x14ac:dyDescent="0.15">
      <c r="D6" s="58" t="s">
        <v>127</v>
      </c>
      <c r="E6" s="58"/>
      <c r="F6" s="58"/>
      <c r="G6" s="8"/>
      <c r="H6" s="8"/>
      <c r="I6" s="8"/>
      <c r="J6" s="8"/>
    </row>
    <row r="7" spans="1:10" s="9" customFormat="1" ht="15.95" customHeight="1" x14ac:dyDescent="0.15">
      <c r="D7" s="59" t="str">
        <f>station &amp; ". " &amp;G1</f>
        <v>ЗАО "Тбислисский сахарный завод". Сентябрь</v>
      </c>
      <c r="E7" s="59"/>
      <c r="F7" s="59"/>
      <c r="G7" s="8"/>
      <c r="H7" s="8"/>
      <c r="I7" s="8"/>
      <c r="J7" s="8"/>
    </row>
    <row r="8" spans="1:10" s="9" customFormat="1" x14ac:dyDescent="0.15">
      <c r="D8" s="10"/>
      <c r="E8" s="10"/>
      <c r="F8" s="10"/>
      <c r="G8" s="11"/>
      <c r="H8" s="11"/>
      <c r="I8" s="11"/>
      <c r="J8" s="12" t="str">
        <f>"Форма 4 ("&amp;G1&amp;")"</f>
        <v>Форма 4 (Сентябрь)</v>
      </c>
    </row>
    <row r="9" spans="1:10" s="13" customFormat="1" ht="29.25" customHeight="1" x14ac:dyDescent="0.25">
      <c r="D9" s="14" t="s">
        <v>1</v>
      </c>
      <c r="E9" s="14" t="s">
        <v>2</v>
      </c>
      <c r="F9" s="14" t="s">
        <v>3</v>
      </c>
      <c r="G9" s="14" t="s">
        <v>164</v>
      </c>
      <c r="H9" s="14" t="s">
        <v>166</v>
      </c>
      <c r="I9" s="14" t="s">
        <v>165</v>
      </c>
      <c r="J9" s="14" t="s">
        <v>167</v>
      </c>
    </row>
    <row r="10" spans="1:10" s="15" customFormat="1" ht="12" customHeight="1" x14ac:dyDescent="0.25"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</row>
    <row r="11" spans="1:10" s="17" customFormat="1" x14ac:dyDescent="0.15">
      <c r="D11" s="18" t="s">
        <v>4</v>
      </c>
      <c r="E11" s="19" t="s">
        <v>5</v>
      </c>
      <c r="F11" s="20" t="s">
        <v>6</v>
      </c>
      <c r="G11" s="21">
        <v>12</v>
      </c>
      <c r="H11" s="22">
        <v>12</v>
      </c>
      <c r="I11" s="23">
        <v>12</v>
      </c>
      <c r="J11" s="22">
        <v>12</v>
      </c>
    </row>
    <row r="12" spans="1:10" s="9" customFormat="1" x14ac:dyDescent="0.15">
      <c r="D12" s="18" t="s">
        <v>7</v>
      </c>
      <c r="E12" s="19" t="s">
        <v>8</v>
      </c>
      <c r="F12" s="20" t="s">
        <v>6</v>
      </c>
      <c r="G12" s="21">
        <v>11.6</v>
      </c>
      <c r="H12" s="22">
        <v>11.6</v>
      </c>
      <c r="I12" s="23">
        <v>11.6</v>
      </c>
      <c r="J12" s="22">
        <v>11.6</v>
      </c>
    </row>
    <row r="13" spans="1:10" s="9" customFormat="1" x14ac:dyDescent="0.15">
      <c r="D13" s="18" t="s">
        <v>9</v>
      </c>
      <c r="E13" s="19" t="s">
        <v>10</v>
      </c>
      <c r="F13" s="20" t="s">
        <v>6</v>
      </c>
      <c r="G13" s="21">
        <v>5.08</v>
      </c>
      <c r="H13" s="22">
        <v>5.58</v>
      </c>
      <c r="I13" s="23">
        <v>4.74</v>
      </c>
      <c r="J13" s="22">
        <v>5.56</v>
      </c>
    </row>
    <row r="14" spans="1:10" s="9" customFormat="1" x14ac:dyDescent="0.15">
      <c r="D14" s="18" t="s">
        <v>11</v>
      </c>
      <c r="E14" s="24" t="s">
        <v>12</v>
      </c>
      <c r="F14" s="20" t="s">
        <v>6</v>
      </c>
      <c r="G14" s="21">
        <v>5.08</v>
      </c>
      <c r="H14" s="22">
        <v>5.58</v>
      </c>
      <c r="I14" s="23">
        <v>4.74</v>
      </c>
      <c r="J14" s="22">
        <v>5.56</v>
      </c>
    </row>
    <row r="15" spans="1:10" s="9" customFormat="1" ht="22.5" x14ac:dyDescent="0.15">
      <c r="D15" s="18" t="s">
        <v>13</v>
      </c>
      <c r="E15" s="25" t="s">
        <v>14</v>
      </c>
      <c r="F15" s="20" t="s">
        <v>6</v>
      </c>
      <c r="G15" s="21"/>
      <c r="H15" s="22"/>
      <c r="I15" s="23"/>
      <c r="J15" s="22"/>
    </row>
    <row r="16" spans="1:10" s="9" customFormat="1" x14ac:dyDescent="0.15">
      <c r="D16" s="18" t="s">
        <v>15</v>
      </c>
      <c r="E16" s="19" t="s">
        <v>16</v>
      </c>
      <c r="F16" s="20" t="s">
        <v>6</v>
      </c>
      <c r="G16" s="26">
        <f>G14-G13</f>
        <v>0</v>
      </c>
      <c r="H16" s="26">
        <f>H14-H13</f>
        <v>0</v>
      </c>
      <c r="I16" s="26">
        <f>I14-I13</f>
        <v>0</v>
      </c>
      <c r="J16" s="26">
        <f>J14-J13</f>
        <v>0</v>
      </c>
    </row>
    <row r="17" spans="4:10" s="9" customFormat="1" x14ac:dyDescent="0.15">
      <c r="D17" s="18" t="s">
        <v>17</v>
      </c>
      <c r="E17" s="25" t="s">
        <v>18</v>
      </c>
      <c r="F17" s="20" t="s">
        <v>6</v>
      </c>
      <c r="G17" s="21"/>
      <c r="H17" s="22"/>
      <c r="I17" s="23"/>
      <c r="J17" s="22"/>
    </row>
    <row r="18" spans="4:10" ht="15" x14ac:dyDescent="0.15">
      <c r="D18" s="27" t="s">
        <v>19</v>
      </c>
      <c r="E18" s="28" t="s">
        <v>20</v>
      </c>
      <c r="F18" s="20" t="s">
        <v>6</v>
      </c>
      <c r="G18" s="21"/>
      <c r="H18" s="22"/>
      <c r="I18" s="23"/>
      <c r="J18" s="22"/>
    </row>
    <row r="19" spans="4:10" s="9" customFormat="1" ht="15" x14ac:dyDescent="0.15">
      <c r="D19" s="27" t="s">
        <v>21</v>
      </c>
      <c r="E19" s="25" t="s">
        <v>22</v>
      </c>
      <c r="F19" s="20" t="s">
        <v>6</v>
      </c>
      <c r="G19" s="21">
        <v>0</v>
      </c>
      <c r="H19" s="22">
        <v>0</v>
      </c>
      <c r="I19" s="23">
        <v>0</v>
      </c>
      <c r="J19" s="22">
        <v>0</v>
      </c>
    </row>
    <row r="20" spans="4:10" ht="15" x14ac:dyDescent="0.15">
      <c r="D20" s="27" t="s">
        <v>23</v>
      </c>
      <c r="E20" s="25" t="s">
        <v>24</v>
      </c>
      <c r="F20" s="20" t="s">
        <v>6</v>
      </c>
      <c r="G20" s="21"/>
      <c r="H20" s="22"/>
      <c r="I20" s="23"/>
      <c r="J20" s="22"/>
    </row>
    <row r="21" spans="4:10" ht="15" x14ac:dyDescent="0.15">
      <c r="D21" s="27" t="s">
        <v>25</v>
      </c>
      <c r="E21" s="29" t="s">
        <v>26</v>
      </c>
      <c r="F21" s="30" t="s">
        <v>27</v>
      </c>
      <c r="G21" s="31"/>
      <c r="H21" s="31"/>
      <c r="I21" s="31"/>
      <c r="J21" s="32">
        <v>4</v>
      </c>
    </row>
    <row r="22" spans="4:10" s="9" customFormat="1" x14ac:dyDescent="0.15">
      <c r="D22" s="18" t="s">
        <v>28</v>
      </c>
      <c r="E22" s="19" t="s">
        <v>29</v>
      </c>
      <c r="F22" s="30" t="s">
        <v>27</v>
      </c>
      <c r="G22" s="33">
        <v>3.66</v>
      </c>
      <c r="H22" s="22">
        <v>4.0199999999999996</v>
      </c>
      <c r="I22" s="23">
        <v>3.41</v>
      </c>
      <c r="J22" s="22">
        <v>4</v>
      </c>
    </row>
    <row r="23" spans="4:10" s="9" customFormat="1" ht="15" x14ac:dyDescent="0.15">
      <c r="D23" s="34" t="s">
        <v>30</v>
      </c>
      <c r="E23" s="29" t="s">
        <v>31</v>
      </c>
      <c r="F23" s="30" t="s">
        <v>27</v>
      </c>
      <c r="G23" s="31"/>
      <c r="H23" s="31"/>
      <c r="I23" s="31"/>
      <c r="J23" s="32">
        <v>8.35</v>
      </c>
    </row>
    <row r="24" spans="4:10" s="9" customFormat="1" x14ac:dyDescent="0.15">
      <c r="D24" s="18" t="s">
        <v>32</v>
      </c>
      <c r="E24" s="35" t="s">
        <v>33</v>
      </c>
      <c r="F24" s="30" t="s">
        <v>27</v>
      </c>
      <c r="G24" s="21">
        <v>8.35</v>
      </c>
      <c r="H24" s="22">
        <v>8.35</v>
      </c>
      <c r="I24" s="23">
        <v>8.35</v>
      </c>
      <c r="J24" s="22">
        <v>8.35</v>
      </c>
    </row>
    <row r="25" spans="4:10" s="9" customFormat="1" x14ac:dyDescent="0.15">
      <c r="D25" s="18" t="s">
        <v>34</v>
      </c>
      <c r="E25" s="35" t="s">
        <v>35</v>
      </c>
      <c r="F25" s="30" t="s">
        <v>27</v>
      </c>
      <c r="G25" s="21"/>
      <c r="H25" s="22"/>
      <c r="I25" s="23"/>
      <c r="J25" s="22"/>
    </row>
    <row r="26" spans="4:10" s="17" customFormat="1" x14ac:dyDescent="0.15">
      <c r="D26" s="18" t="s">
        <v>36</v>
      </c>
      <c r="E26" s="19" t="s">
        <v>37</v>
      </c>
      <c r="F26" s="30" t="s">
        <v>27</v>
      </c>
      <c r="G26" s="21">
        <v>0.28999999999999998</v>
      </c>
      <c r="H26" s="22">
        <v>0.32</v>
      </c>
      <c r="I26" s="23">
        <v>0.27</v>
      </c>
      <c r="J26" s="22">
        <v>0.32</v>
      </c>
    </row>
    <row r="27" spans="4:10" x14ac:dyDescent="0.15">
      <c r="D27" s="36" t="s">
        <v>38</v>
      </c>
      <c r="E27" s="25" t="s">
        <v>39</v>
      </c>
      <c r="F27" s="37" t="s">
        <v>27</v>
      </c>
      <c r="G27" s="21">
        <v>0.03</v>
      </c>
      <c r="H27" s="22">
        <v>0.04</v>
      </c>
      <c r="I27" s="23">
        <v>0.03</v>
      </c>
      <c r="J27" s="22">
        <v>0.03</v>
      </c>
    </row>
    <row r="28" spans="4:10" x14ac:dyDescent="0.15">
      <c r="D28" s="36" t="s">
        <v>40</v>
      </c>
      <c r="E28" s="28" t="s">
        <v>41</v>
      </c>
      <c r="F28" s="38" t="s">
        <v>42</v>
      </c>
      <c r="G28" s="26">
        <f>(G27/G22*100)</f>
        <v>0.81967213114754089</v>
      </c>
      <c r="H28" s="26">
        <f t="shared" ref="H28:J28" si="0">(H27/H22*100)</f>
        <v>0.99502487562189068</v>
      </c>
      <c r="I28" s="26">
        <f t="shared" si="0"/>
        <v>0.87976539589442804</v>
      </c>
      <c r="J28" s="26">
        <f t="shared" si="0"/>
        <v>0.75</v>
      </c>
    </row>
    <row r="29" spans="4:10" x14ac:dyDescent="0.15">
      <c r="D29" s="36" t="s">
        <v>43</v>
      </c>
      <c r="E29" s="25" t="s">
        <v>44</v>
      </c>
      <c r="F29" s="37" t="s">
        <v>27</v>
      </c>
      <c r="G29" s="21">
        <v>0.26</v>
      </c>
      <c r="H29" s="22">
        <v>0.28000000000000003</v>
      </c>
      <c r="I29" s="23">
        <v>0.24</v>
      </c>
      <c r="J29" s="22">
        <v>0.28999999999999998</v>
      </c>
    </row>
    <row r="30" spans="4:10" x14ac:dyDescent="0.15">
      <c r="D30" s="36" t="s">
        <v>45</v>
      </c>
      <c r="E30" s="28" t="s">
        <v>46</v>
      </c>
      <c r="F30" s="38" t="s">
        <v>47</v>
      </c>
      <c r="G30" s="22">
        <f>G29/G49*1000</f>
        <v>9.7305389221556897</v>
      </c>
      <c r="H30" s="22">
        <f>H29/H49*1000</f>
        <v>9.5205712342740565</v>
      </c>
      <c r="I30" s="22">
        <f t="shared" ref="I30:J30" si="1">I29/I49*1000</f>
        <v>9.5693779904306222</v>
      </c>
      <c r="J30" s="22">
        <f t="shared" si="1"/>
        <v>9.8338419803323163</v>
      </c>
    </row>
    <row r="31" spans="4:10" s="9" customFormat="1" x14ac:dyDescent="0.15">
      <c r="D31" s="36" t="s">
        <v>48</v>
      </c>
      <c r="E31" s="24" t="s">
        <v>49</v>
      </c>
      <c r="F31" s="37" t="s">
        <v>27</v>
      </c>
      <c r="G31" s="21">
        <v>3.37</v>
      </c>
      <c r="H31" s="22">
        <v>3.7</v>
      </c>
      <c r="I31" s="23">
        <v>3.14</v>
      </c>
      <c r="J31" s="22">
        <v>3.68</v>
      </c>
    </row>
    <row r="32" spans="4:10" s="9" customFormat="1" x14ac:dyDescent="0.15">
      <c r="D32" s="36" t="s">
        <v>50</v>
      </c>
      <c r="E32" s="25" t="s">
        <v>33</v>
      </c>
      <c r="F32" s="37" t="s">
        <v>27</v>
      </c>
      <c r="G32" s="21">
        <v>3.37</v>
      </c>
      <c r="H32" s="22">
        <v>3.7</v>
      </c>
      <c r="I32" s="23">
        <v>3.14</v>
      </c>
      <c r="J32" s="22">
        <v>3.68</v>
      </c>
    </row>
    <row r="33" spans="4:10" s="9" customFormat="1" x14ac:dyDescent="0.15">
      <c r="D33" s="36" t="s">
        <v>51</v>
      </c>
      <c r="E33" s="25" t="s">
        <v>35</v>
      </c>
      <c r="F33" s="37" t="s">
        <v>27</v>
      </c>
      <c r="G33" s="21"/>
      <c r="H33" s="22"/>
      <c r="I33" s="23"/>
      <c r="J33" s="22"/>
    </row>
    <row r="34" spans="4:10" x14ac:dyDescent="0.15">
      <c r="D34" s="36" t="s">
        <v>52</v>
      </c>
      <c r="E34" s="24" t="s">
        <v>53</v>
      </c>
      <c r="F34" s="37" t="s">
        <v>27</v>
      </c>
      <c r="G34" s="21">
        <v>3.37</v>
      </c>
      <c r="H34" s="22">
        <v>3.7</v>
      </c>
      <c r="I34" s="23">
        <v>3.14</v>
      </c>
      <c r="J34" s="22">
        <v>3.68</v>
      </c>
    </row>
    <row r="35" spans="4:10" x14ac:dyDescent="0.15">
      <c r="D35" s="36" t="s">
        <v>54</v>
      </c>
      <c r="E35" s="25" t="s">
        <v>55</v>
      </c>
      <c r="F35" s="37" t="s">
        <v>27</v>
      </c>
      <c r="G35" s="21">
        <v>3.37</v>
      </c>
      <c r="H35" s="22">
        <v>3.7</v>
      </c>
      <c r="I35" s="23">
        <v>3.14</v>
      </c>
      <c r="J35" s="22">
        <v>3.68</v>
      </c>
    </row>
    <row r="36" spans="4:10" x14ac:dyDescent="0.15">
      <c r="D36" s="36" t="s">
        <v>56</v>
      </c>
      <c r="E36" s="25" t="s">
        <v>57</v>
      </c>
      <c r="F36" s="37" t="s">
        <v>27</v>
      </c>
      <c r="G36" s="21"/>
      <c r="H36" s="22"/>
      <c r="I36" s="23"/>
      <c r="J36" s="22"/>
    </row>
    <row r="37" spans="4:10" x14ac:dyDescent="0.15">
      <c r="D37" s="36" t="s">
        <v>58</v>
      </c>
      <c r="E37" s="28" t="s">
        <v>59</v>
      </c>
      <c r="F37" s="38" t="s">
        <v>42</v>
      </c>
      <c r="G37" s="26">
        <f>(G36/G31*100)</f>
        <v>0</v>
      </c>
      <c r="H37" s="26">
        <f t="shared" ref="H37:J37" si="2">(H36/H31*100)</f>
        <v>0</v>
      </c>
      <c r="I37" s="26">
        <f t="shared" si="2"/>
        <v>0</v>
      </c>
      <c r="J37" s="26">
        <f t="shared" si="2"/>
        <v>0</v>
      </c>
    </row>
    <row r="38" spans="4:10" s="9" customFormat="1" x14ac:dyDescent="0.15">
      <c r="D38" s="36" t="s">
        <v>60</v>
      </c>
      <c r="E38" s="24" t="s">
        <v>61</v>
      </c>
      <c r="F38" s="37" t="s">
        <v>27</v>
      </c>
      <c r="G38" s="22">
        <f>G26+G34+G39</f>
        <v>3.66</v>
      </c>
      <c r="H38" s="22">
        <f>H26+H34+H39</f>
        <v>4.0200000000000005</v>
      </c>
      <c r="I38" s="22">
        <f>I26+I34+I39</f>
        <v>3.41</v>
      </c>
      <c r="J38" s="22">
        <f>J26+J34+J39</f>
        <v>4</v>
      </c>
    </row>
    <row r="39" spans="4:10" s="9" customFormat="1" ht="22.5" x14ac:dyDescent="0.15">
      <c r="D39" s="36" t="s">
        <v>62</v>
      </c>
      <c r="E39" s="25" t="s">
        <v>14</v>
      </c>
      <c r="F39" s="37" t="s">
        <v>27</v>
      </c>
      <c r="G39" s="22"/>
      <c r="H39" s="22"/>
      <c r="I39" s="22"/>
      <c r="J39" s="22"/>
    </row>
    <row r="40" spans="4:10" s="9" customFormat="1" ht="22.5" x14ac:dyDescent="0.15">
      <c r="D40" s="36" t="s">
        <v>63</v>
      </c>
      <c r="E40" s="25" t="s">
        <v>64</v>
      </c>
      <c r="F40" s="37" t="s">
        <v>27</v>
      </c>
      <c r="G40" s="22"/>
      <c r="H40" s="22"/>
      <c r="I40" s="22"/>
      <c r="J40" s="22"/>
    </row>
    <row r="41" spans="4:10" s="9" customFormat="1" x14ac:dyDescent="0.15">
      <c r="D41" s="36" t="s">
        <v>65</v>
      </c>
      <c r="E41" s="24" t="s">
        <v>66</v>
      </c>
      <c r="F41" s="37" t="s">
        <v>27</v>
      </c>
      <c r="G41" s="26">
        <f>G38-G22</f>
        <v>0</v>
      </c>
      <c r="H41" s="26">
        <f>H38-H22</f>
        <v>0</v>
      </c>
      <c r="I41" s="26">
        <f>I38-I22</f>
        <v>0</v>
      </c>
      <c r="J41" s="26">
        <f>J38-J22</f>
        <v>0</v>
      </c>
    </row>
    <row r="42" spans="4:10" s="9" customFormat="1" ht="15" customHeight="1" x14ac:dyDescent="0.15">
      <c r="D42" s="36" t="s">
        <v>67</v>
      </c>
      <c r="E42" s="25" t="s">
        <v>18</v>
      </c>
      <c r="F42" s="37" t="s">
        <v>27</v>
      </c>
      <c r="G42" s="21"/>
      <c r="H42" s="22"/>
      <c r="I42" s="23"/>
      <c r="J42" s="22"/>
    </row>
    <row r="43" spans="4:10" x14ac:dyDescent="0.15">
      <c r="D43" s="36" t="s">
        <v>68</v>
      </c>
      <c r="E43" s="28" t="s">
        <v>20</v>
      </c>
      <c r="F43" s="37" t="s">
        <v>27</v>
      </c>
      <c r="G43" s="21"/>
      <c r="H43" s="22"/>
      <c r="I43" s="23"/>
      <c r="J43" s="22"/>
    </row>
    <row r="44" spans="4:10" s="17" customFormat="1" x14ac:dyDescent="0.15">
      <c r="D44" s="36" t="s">
        <v>69</v>
      </c>
      <c r="E44" s="25" t="s">
        <v>22</v>
      </c>
      <c r="F44" s="37" t="s">
        <v>27</v>
      </c>
      <c r="G44" s="21">
        <v>0</v>
      </c>
      <c r="H44" s="22">
        <v>0</v>
      </c>
      <c r="I44" s="23">
        <v>0</v>
      </c>
      <c r="J44" s="22">
        <v>0</v>
      </c>
    </row>
    <row r="45" spans="4:10" x14ac:dyDescent="0.15">
      <c r="D45" s="36" t="s">
        <v>70</v>
      </c>
      <c r="E45" s="25" t="s">
        <v>24</v>
      </c>
      <c r="F45" s="37" t="s">
        <v>27</v>
      </c>
      <c r="G45" s="21"/>
      <c r="H45" s="22"/>
      <c r="I45" s="23"/>
      <c r="J45" s="22"/>
    </row>
    <row r="46" spans="4:10" x14ac:dyDescent="0.15">
      <c r="D46" s="36" t="s">
        <v>71</v>
      </c>
      <c r="E46" s="24" t="s">
        <v>72</v>
      </c>
      <c r="F46" s="37" t="s">
        <v>27</v>
      </c>
      <c r="G46" s="21">
        <v>0.75</v>
      </c>
      <c r="H46" s="22">
        <v>0.5</v>
      </c>
      <c r="I46" s="23">
        <v>0.56999999999999995</v>
      </c>
      <c r="J46" s="22">
        <v>0.5</v>
      </c>
    </row>
    <row r="47" spans="4:10" x14ac:dyDescent="0.15">
      <c r="D47" s="36" t="s">
        <v>73</v>
      </c>
      <c r="E47" s="25" t="s">
        <v>74</v>
      </c>
      <c r="F47" s="37" t="s">
        <v>27</v>
      </c>
      <c r="G47" s="21"/>
      <c r="H47" s="22"/>
      <c r="I47" s="23"/>
      <c r="J47" s="22"/>
    </row>
    <row r="48" spans="4:10" x14ac:dyDescent="0.15">
      <c r="D48" s="36" t="s">
        <v>75</v>
      </c>
      <c r="E48" s="25" t="s">
        <v>76</v>
      </c>
      <c r="F48" s="37" t="s">
        <v>27</v>
      </c>
      <c r="G48" s="21">
        <v>0.75</v>
      </c>
      <c r="H48" s="22">
        <v>0.5</v>
      </c>
      <c r="I48" s="23">
        <v>0.56999999999999995</v>
      </c>
      <c r="J48" s="22">
        <v>0.5</v>
      </c>
    </row>
    <row r="49" spans="4:10" x14ac:dyDescent="0.15">
      <c r="D49" s="36" t="s">
        <v>77</v>
      </c>
      <c r="E49" s="24" t="s">
        <v>78</v>
      </c>
      <c r="F49" s="38" t="s">
        <v>79</v>
      </c>
      <c r="G49" s="21">
        <v>26.72</v>
      </c>
      <c r="H49" s="22">
        <v>29.41</v>
      </c>
      <c r="I49" s="23">
        <v>25.08</v>
      </c>
      <c r="J49" s="22">
        <v>29.49</v>
      </c>
    </row>
    <row r="50" spans="4:10" ht="22.5" x14ac:dyDescent="0.15">
      <c r="D50" s="36" t="s">
        <v>80</v>
      </c>
      <c r="E50" s="24" t="s">
        <v>81</v>
      </c>
      <c r="F50" s="38" t="s">
        <v>79</v>
      </c>
      <c r="G50" s="21">
        <v>0.52</v>
      </c>
      <c r="H50" s="22">
        <v>0</v>
      </c>
      <c r="I50" s="23">
        <v>0.48</v>
      </c>
      <c r="J50" s="22">
        <v>0.56999999999999995</v>
      </c>
    </row>
    <row r="51" spans="4:10" x14ac:dyDescent="0.15">
      <c r="D51" s="36" t="s">
        <v>82</v>
      </c>
      <c r="E51" s="24" t="s">
        <v>83</v>
      </c>
      <c r="F51" s="38" t="s">
        <v>79</v>
      </c>
      <c r="G51" s="26">
        <f>G49-G50</f>
        <v>26.2</v>
      </c>
      <c r="H51" s="26">
        <f>H49-H50</f>
        <v>29.41</v>
      </c>
      <c r="I51" s="26">
        <f>I49-I50</f>
        <v>24.599999999999998</v>
      </c>
      <c r="J51" s="26">
        <f>J49-J50</f>
        <v>28.919999999999998</v>
      </c>
    </row>
    <row r="52" spans="4:10" ht="15" x14ac:dyDescent="0.15">
      <c r="D52" s="39" t="s">
        <v>84</v>
      </c>
      <c r="E52" s="40" t="s">
        <v>85</v>
      </c>
      <c r="F52" s="38" t="s">
        <v>79</v>
      </c>
      <c r="G52" s="21">
        <v>0</v>
      </c>
      <c r="H52" s="22">
        <v>0</v>
      </c>
      <c r="I52" s="23">
        <v>0</v>
      </c>
      <c r="J52" s="22">
        <v>0</v>
      </c>
    </row>
    <row r="53" spans="4:10" ht="22.5" x14ac:dyDescent="0.15">
      <c r="D53" s="36" t="s">
        <v>86</v>
      </c>
      <c r="E53" s="24" t="s">
        <v>87</v>
      </c>
      <c r="F53" s="38" t="s">
        <v>79</v>
      </c>
      <c r="G53" s="21">
        <v>0</v>
      </c>
      <c r="H53" s="22">
        <v>0</v>
      </c>
      <c r="I53" s="23">
        <v>0</v>
      </c>
      <c r="J53" s="22">
        <v>0</v>
      </c>
    </row>
    <row r="54" spans="4:10" x14ac:dyDescent="0.15">
      <c r="D54" s="36" t="s">
        <v>88</v>
      </c>
      <c r="E54" s="24" t="s">
        <v>89</v>
      </c>
      <c r="F54" s="38" t="s">
        <v>79</v>
      </c>
      <c r="G54" s="26">
        <f>G51-G53</f>
        <v>26.2</v>
      </c>
      <c r="H54" s="26">
        <f>H51-H53</f>
        <v>29.41</v>
      </c>
      <c r="I54" s="26">
        <f>I51-I53</f>
        <v>24.599999999999998</v>
      </c>
      <c r="J54" s="26">
        <f>J51-J53</f>
        <v>28.919999999999998</v>
      </c>
    </row>
    <row r="55" spans="4:10" ht="15" x14ac:dyDescent="0.15">
      <c r="D55" s="39" t="s">
        <v>90</v>
      </c>
      <c r="E55" s="40" t="s">
        <v>85</v>
      </c>
      <c r="F55" s="38" t="s">
        <v>79</v>
      </c>
      <c r="G55" s="21">
        <v>0</v>
      </c>
      <c r="H55" s="22">
        <v>0</v>
      </c>
      <c r="I55" s="23">
        <v>0</v>
      </c>
      <c r="J55" s="22">
        <v>0</v>
      </c>
    </row>
    <row r="56" spans="4:10" s="9" customFormat="1" ht="15" x14ac:dyDescent="0.15">
      <c r="D56" s="34" t="s">
        <v>91</v>
      </c>
      <c r="E56" s="19" t="s">
        <v>92</v>
      </c>
      <c r="F56" s="20" t="s">
        <v>93</v>
      </c>
      <c r="G56" s="21">
        <v>116</v>
      </c>
      <c r="H56" s="22">
        <v>116</v>
      </c>
      <c r="I56" s="23">
        <v>116</v>
      </c>
      <c r="J56" s="22">
        <v>116</v>
      </c>
    </row>
    <row r="57" spans="4:10" s="9" customFormat="1" x14ac:dyDescent="0.15">
      <c r="D57" s="18"/>
      <c r="E57" s="19" t="s">
        <v>94</v>
      </c>
      <c r="F57" s="20"/>
      <c r="G57" s="31"/>
      <c r="H57" s="31"/>
      <c r="I57" s="31"/>
      <c r="J57" s="31"/>
    </row>
    <row r="58" spans="4:10" x14ac:dyDescent="0.15">
      <c r="D58" s="18" t="s">
        <v>95</v>
      </c>
      <c r="E58" s="19" t="s">
        <v>96</v>
      </c>
      <c r="F58" s="38"/>
      <c r="G58" s="41"/>
      <c r="H58" s="41"/>
      <c r="I58" s="41"/>
      <c r="J58" s="41"/>
    </row>
    <row r="59" spans="4:10" x14ac:dyDescent="0.15">
      <c r="D59" s="18" t="s">
        <v>97</v>
      </c>
      <c r="E59" s="35" t="s">
        <v>98</v>
      </c>
      <c r="F59" s="20" t="s">
        <v>99</v>
      </c>
      <c r="G59" s="21">
        <v>4.58</v>
      </c>
      <c r="H59" s="22">
        <v>5.13</v>
      </c>
      <c r="I59" s="23">
        <v>4.29</v>
      </c>
      <c r="J59" s="22">
        <v>5.04</v>
      </c>
    </row>
    <row r="60" spans="4:10" x14ac:dyDescent="0.15">
      <c r="D60" s="18" t="s">
        <v>100</v>
      </c>
      <c r="E60" s="35" t="s">
        <v>101</v>
      </c>
      <c r="F60" s="42"/>
      <c r="G60" s="21"/>
      <c r="H60" s="22"/>
      <c r="I60" s="23"/>
      <c r="J60" s="22"/>
    </row>
    <row r="61" spans="4:10" x14ac:dyDescent="0.15">
      <c r="D61" s="18" t="s">
        <v>102</v>
      </c>
      <c r="E61" s="43" t="s">
        <v>103</v>
      </c>
      <c r="F61" s="20" t="s">
        <v>104</v>
      </c>
      <c r="G61" s="21"/>
      <c r="H61" s="22"/>
      <c r="I61" s="23"/>
      <c r="J61" s="22"/>
    </row>
    <row r="62" spans="4:10" x14ac:dyDescent="0.15">
      <c r="D62" s="18" t="s">
        <v>105</v>
      </c>
      <c r="E62" s="43" t="s">
        <v>106</v>
      </c>
      <c r="F62" s="20" t="s">
        <v>104</v>
      </c>
      <c r="G62" s="21"/>
      <c r="H62" s="22"/>
      <c r="I62" s="23"/>
      <c r="J62" s="22"/>
    </row>
    <row r="63" spans="4:10" x14ac:dyDescent="0.15">
      <c r="D63" s="18" t="s">
        <v>107</v>
      </c>
      <c r="E63" s="43" t="s">
        <v>108</v>
      </c>
      <c r="F63" s="20" t="s">
        <v>109</v>
      </c>
      <c r="G63" s="21">
        <v>4.0599999999999996</v>
      </c>
      <c r="H63" s="22">
        <v>4.3099999999999996</v>
      </c>
      <c r="I63" s="23">
        <v>3.8</v>
      </c>
      <c r="J63" s="22">
        <v>4.47</v>
      </c>
    </row>
    <row r="64" spans="4:10" x14ac:dyDescent="0.15">
      <c r="D64" s="18" t="s">
        <v>110</v>
      </c>
      <c r="E64" s="44"/>
      <c r="F64" s="20" t="s">
        <v>104</v>
      </c>
      <c r="G64" s="21"/>
      <c r="H64" s="22"/>
      <c r="I64" s="23"/>
      <c r="J64" s="22"/>
    </row>
    <row r="65" spans="4:10" x14ac:dyDescent="0.15">
      <c r="D65" s="18" t="s">
        <v>111</v>
      </c>
      <c r="E65" s="24" t="s">
        <v>112</v>
      </c>
      <c r="F65" s="20" t="s">
        <v>113</v>
      </c>
      <c r="G65" s="21">
        <v>336.64</v>
      </c>
      <c r="H65" s="22">
        <v>340.97</v>
      </c>
      <c r="I65" s="23">
        <v>336.64</v>
      </c>
      <c r="J65" s="22">
        <v>336.64</v>
      </c>
    </row>
    <row r="66" spans="4:10" x14ac:dyDescent="0.15">
      <c r="D66" s="18" t="s">
        <v>114</v>
      </c>
      <c r="E66" s="25" t="s">
        <v>115</v>
      </c>
      <c r="F66" s="20" t="s">
        <v>113</v>
      </c>
      <c r="G66" s="21">
        <v>336.64</v>
      </c>
      <c r="H66" s="22">
        <v>340.97</v>
      </c>
      <c r="I66" s="23">
        <v>336.64</v>
      </c>
      <c r="J66" s="22">
        <v>336.64</v>
      </c>
    </row>
    <row r="67" spans="4:10" x14ac:dyDescent="0.15">
      <c r="D67" s="18" t="s">
        <v>116</v>
      </c>
      <c r="E67" s="25" t="s">
        <v>117</v>
      </c>
      <c r="F67" s="20" t="s">
        <v>113</v>
      </c>
      <c r="G67" s="21"/>
      <c r="H67" s="22"/>
      <c r="I67" s="23"/>
      <c r="J67" s="22"/>
    </row>
    <row r="68" spans="4:10" x14ac:dyDescent="0.15">
      <c r="D68" s="18" t="s">
        <v>118</v>
      </c>
      <c r="E68" s="24" t="s">
        <v>119</v>
      </c>
      <c r="F68" s="20" t="s">
        <v>120</v>
      </c>
      <c r="G68" s="21">
        <v>131.41999999999999</v>
      </c>
      <c r="H68" s="22">
        <v>131.51</v>
      </c>
      <c r="I68" s="23">
        <v>131.41999999999999</v>
      </c>
      <c r="J68" s="22">
        <v>131.41999999999999</v>
      </c>
    </row>
    <row r="69" spans="4:10" x14ac:dyDescent="0.15">
      <c r="D69" s="45"/>
      <c r="E69" s="7"/>
      <c r="F69" s="7"/>
      <c r="G69" s="7"/>
      <c r="H69" s="7"/>
      <c r="I69" s="7"/>
      <c r="J69" s="7"/>
    </row>
    <row r="72" spans="4:10" ht="15.75" customHeight="1" x14ac:dyDescent="0.15">
      <c r="D72" s="60" t="s">
        <v>121</v>
      </c>
      <c r="E72" s="60"/>
      <c r="F72" s="61" t="s">
        <v>122</v>
      </c>
      <c r="G72" s="61"/>
      <c r="H72" s="46"/>
      <c r="I72" s="47"/>
    </row>
    <row r="73" spans="4:10" x14ac:dyDescent="0.15">
      <c r="D73" s="48"/>
      <c r="E73" s="49"/>
      <c r="F73" s="50"/>
      <c r="G73" s="50"/>
      <c r="H73" s="51"/>
      <c r="I73" s="47"/>
    </row>
    <row r="74" spans="4:10" x14ac:dyDescent="0.15">
      <c r="D74" s="48"/>
      <c r="E74" s="49"/>
      <c r="F74" s="51"/>
      <c r="G74" s="51"/>
      <c r="H74" s="51"/>
      <c r="I74" s="47"/>
    </row>
    <row r="75" spans="4:10" x14ac:dyDescent="0.15">
      <c r="D75" s="46"/>
      <c r="E75" s="46"/>
      <c r="F75" s="46"/>
      <c r="G75" s="46"/>
      <c r="H75" s="46"/>
      <c r="I75" s="47"/>
    </row>
  </sheetData>
  <mergeCells count="4">
    <mergeCell ref="D6:F6"/>
    <mergeCell ref="D7:F7"/>
    <mergeCell ref="D72:E72"/>
    <mergeCell ref="F72:G72"/>
  </mergeCells>
  <dataValidations count="3">
    <dataValidation type="decimal" allowBlank="1" showErrorMessage="1" errorTitle="Ошибка" error="Допускается ввод только неотрицательных чисел!" sqref="J23 J21 G52:J52 G55:J5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F60 F72:G72 E64">
      <formula1>900</formula1>
    </dataValidation>
    <dataValidation type="decimal" allowBlank="1" showInputMessage="1" showErrorMessage="1" sqref="G59:J68 G11:J20 J22 G21:I23 G56:J57 G53:J54 G24:J51">
      <formula1>-1000000000000000</formula1>
      <formula2>1000000000000000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2024-03-14T10:39:45Z</dcterms:modified>
</cp:coreProperties>
</file>